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sktop-54qqu5g\бух-обмен\СКАН НАТАША\на сайт\"/>
    </mc:Choice>
  </mc:AlternateContent>
  <bookViews>
    <workbookView xWindow="0" yWindow="0" windowWidth="20490" windowHeight="7755" firstSheet="3" activeTab="5"/>
  </bookViews>
  <sheets>
    <sheet name="О.р.п.газ,мол,мяс" sheetId="43" r:id="rId1"/>
    <sheet name="О.р.п.ел.ен." sheetId="50" r:id="rId2"/>
    <sheet name="О.р.п.пустий" sheetId="48" r:id="rId3"/>
    <sheet name="Дод 1" sheetId="146" r:id="rId4"/>
    <sheet name="Дод 2" sheetId="147" r:id="rId5"/>
    <sheet name="Дод 3" sheetId="148" r:id="rId6"/>
  </sheets>
  <definedNames>
    <definedName name="_xlnm.Print_Area" localSheetId="3">'Дод 1'!$A$1:$G$496</definedName>
    <definedName name="_xlnm.Print_Area" localSheetId="4">'Дод 2'!$A$1:$G$498</definedName>
    <definedName name="_xlnm.Print_Area" localSheetId="5">'Дод 3'!$A$1:$G$492</definedName>
  </definedNames>
  <calcPr calcId="152511"/>
</workbook>
</file>

<file path=xl/calcChain.xml><?xml version="1.0" encoding="utf-8"?>
<calcChain xmlns="http://schemas.openxmlformats.org/spreadsheetml/2006/main">
  <c r="D316" i="148" l="1"/>
  <c r="D477" i="148" l="1"/>
  <c r="D482" i="148" s="1"/>
  <c r="D475" i="148" s="1"/>
  <c r="D469" i="148"/>
  <c r="D474" i="148" s="1"/>
  <c r="D467" i="148" s="1"/>
  <c r="D464" i="148"/>
  <c r="D460" i="148"/>
  <c r="D457" i="148" s="1"/>
  <c r="D466" i="148" s="1"/>
  <c r="D454" i="148"/>
  <c r="D450" i="148"/>
  <c r="D441" i="148" s="1"/>
  <c r="D456" i="148" s="1"/>
  <c r="D438" i="148"/>
  <c r="D436" i="148"/>
  <c r="E433" i="148"/>
  <c r="D428" i="148"/>
  <c r="D424" i="148"/>
  <c r="D420" i="148"/>
  <c r="D413" i="148"/>
  <c r="D409" i="148"/>
  <c r="D408" i="148" s="1"/>
  <c r="D403" i="148"/>
  <c r="D400" i="148"/>
  <c r="D397" i="148"/>
  <c r="D392" i="148"/>
  <c r="D388" i="148"/>
  <c r="D387" i="148" s="1"/>
  <c r="D385" i="148"/>
  <c r="D380" i="148" s="1"/>
  <c r="D377" i="148"/>
  <c r="D374" i="148"/>
  <c r="D369" i="148"/>
  <c r="D360" i="148"/>
  <c r="D357" i="148"/>
  <c r="D350" i="148"/>
  <c r="D347" i="148"/>
  <c r="D344" i="148"/>
  <c r="D321" i="148"/>
  <c r="G256" i="148"/>
  <c r="F256" i="148"/>
  <c r="E256" i="148"/>
  <c r="D256" i="148"/>
  <c r="D313" i="148" s="1"/>
  <c r="D254" i="148" s="1"/>
  <c r="D244" i="148"/>
  <c r="D253" i="148" s="1"/>
  <c r="D242" i="148" s="1"/>
  <c r="E242" i="148"/>
  <c r="D239" i="148"/>
  <c r="D237" i="148"/>
  <c r="D235" i="148"/>
  <c r="D229" i="148"/>
  <c r="D226" i="148"/>
  <c r="D221" i="148"/>
  <c r="D219" i="148"/>
  <c r="D214" i="148" s="1"/>
  <c r="D211" i="148"/>
  <c r="D202" i="148"/>
  <c r="D199" i="148"/>
  <c r="D194" i="148"/>
  <c r="D182" i="148"/>
  <c r="D180" i="148"/>
  <c r="D121" i="148"/>
  <c r="D92" i="148"/>
  <c r="D87" i="148"/>
  <c r="D82" i="148"/>
  <c r="D71" i="148"/>
  <c r="D64" i="148"/>
  <c r="D59" i="148"/>
  <c r="D28" i="148"/>
  <c r="D23" i="148"/>
  <c r="D10" i="148"/>
  <c r="E8" i="148"/>
  <c r="E483" i="148" s="1"/>
  <c r="D432" i="148" l="1"/>
  <c r="D435" i="148"/>
  <c r="D440" i="148" s="1"/>
  <c r="D433" i="148" s="1"/>
  <c r="D234" i="148"/>
  <c r="D241" i="148" s="1"/>
  <c r="D8" i="148" s="1"/>
  <c r="D416" i="148"/>
  <c r="D314" i="148" s="1"/>
  <c r="D419" i="148"/>
  <c r="D417" i="148"/>
  <c r="D426" i="147"/>
  <c r="D430" i="147"/>
  <c r="D434" i="147"/>
  <c r="D483" i="148" l="1"/>
  <c r="H422" i="147"/>
  <c r="H436" i="147"/>
  <c r="H434" i="147"/>
  <c r="H432" i="147"/>
  <c r="H430" i="147"/>
  <c r="H428" i="147"/>
  <c r="H426" i="147"/>
  <c r="T438" i="147"/>
  <c r="S438" i="147"/>
  <c r="R438" i="147"/>
  <c r="Q438" i="147"/>
  <c r="P438" i="147"/>
  <c r="O438" i="147"/>
  <c r="N438" i="147"/>
  <c r="M438" i="147"/>
  <c r="L438" i="147"/>
  <c r="K438" i="147"/>
  <c r="J438" i="147"/>
  <c r="I438" i="147"/>
  <c r="H438" i="147"/>
  <c r="J480" i="147"/>
  <c r="I480" i="147"/>
  <c r="H480" i="147"/>
  <c r="L472" i="147"/>
  <c r="I472" i="147"/>
  <c r="T472" i="147"/>
  <c r="S472" i="147"/>
  <c r="R472" i="147"/>
  <c r="Q472" i="147"/>
  <c r="P472" i="147"/>
  <c r="O472" i="147"/>
  <c r="N472" i="147"/>
  <c r="M472" i="147"/>
  <c r="K472" i="147"/>
  <c r="J472" i="147"/>
  <c r="H458" i="147"/>
  <c r="H460" i="147"/>
  <c r="H456" i="147"/>
  <c r="H454" i="147"/>
  <c r="H452" i="147"/>
  <c r="H462" i="147" s="1"/>
  <c r="H450" i="147"/>
  <c r="H448" i="147"/>
  <c r="T462" i="147"/>
  <c r="S462" i="147"/>
  <c r="R462" i="147"/>
  <c r="Q462" i="147"/>
  <c r="P462" i="147"/>
  <c r="O462" i="147"/>
  <c r="N462" i="147"/>
  <c r="M462" i="147"/>
  <c r="L462" i="147"/>
  <c r="K462" i="147"/>
  <c r="J462" i="147"/>
  <c r="I462" i="147"/>
  <c r="I446" i="147"/>
  <c r="T446" i="147"/>
  <c r="S446" i="147"/>
  <c r="R446" i="147"/>
  <c r="Q446" i="147"/>
  <c r="P446" i="147"/>
  <c r="O446" i="147"/>
  <c r="N446" i="147"/>
  <c r="M446" i="147"/>
  <c r="L446" i="147"/>
  <c r="K446" i="147"/>
  <c r="J446" i="147"/>
  <c r="H446" i="147"/>
  <c r="H444" i="147"/>
  <c r="H442" i="147"/>
  <c r="H372" i="147"/>
  <c r="H342" i="147"/>
  <c r="H394" i="147"/>
  <c r="H486" i="147" l="1"/>
  <c r="H488" i="147" s="1"/>
  <c r="H484" i="147"/>
  <c r="D483" i="147"/>
  <c r="D488" i="147" s="1"/>
  <c r="D481" i="147" s="1"/>
  <c r="T480" i="147"/>
  <c r="S480" i="147"/>
  <c r="R480" i="147"/>
  <c r="Q480" i="147"/>
  <c r="P480" i="147"/>
  <c r="O480" i="147"/>
  <c r="N480" i="147"/>
  <c r="M480" i="147"/>
  <c r="L480" i="147"/>
  <c r="K480" i="147"/>
  <c r="H478" i="147"/>
  <c r="H476" i="147"/>
  <c r="D475" i="147"/>
  <c r="D480" i="147" s="1"/>
  <c r="D473" i="147" s="1"/>
  <c r="H470" i="147"/>
  <c r="D470" i="147"/>
  <c r="H466" i="147"/>
  <c r="H472" i="147" s="1"/>
  <c r="D466" i="147"/>
  <c r="H464" i="147"/>
  <c r="D463" i="147"/>
  <c r="D472" i="147" s="1"/>
  <c r="D460" i="147"/>
  <c r="I456" i="147"/>
  <c r="D456" i="147"/>
  <c r="D447" i="147"/>
  <c r="D462" i="147" s="1"/>
  <c r="D444" i="147"/>
  <c r="D442" i="147"/>
  <c r="D441" i="147"/>
  <c r="D446" i="147" s="1"/>
  <c r="D439" i="147" s="1"/>
  <c r="E439" i="147"/>
  <c r="D438" i="147"/>
  <c r="D425" i="147" s="1"/>
  <c r="T422" i="147"/>
  <c r="S422" i="147"/>
  <c r="R422" i="147"/>
  <c r="Q422" i="147"/>
  <c r="P422" i="147"/>
  <c r="O422" i="147"/>
  <c r="N422" i="147"/>
  <c r="M422" i="147"/>
  <c r="L422" i="147"/>
  <c r="K422" i="147"/>
  <c r="J422" i="147"/>
  <c r="I422" i="147"/>
  <c r="H420" i="147"/>
  <c r="D419" i="147"/>
  <c r="H415" i="147"/>
  <c r="H413" i="147"/>
  <c r="D413" i="147"/>
  <c r="D412" i="147"/>
  <c r="H410" i="147"/>
  <c r="H408" i="147"/>
  <c r="D407" i="147"/>
  <c r="H405" i="147"/>
  <c r="D404" i="147"/>
  <c r="H402" i="147"/>
  <c r="D401" i="147"/>
  <c r="H399" i="147"/>
  <c r="H397" i="147"/>
  <c r="D396" i="147"/>
  <c r="H392" i="147"/>
  <c r="H390" i="147"/>
  <c r="D390" i="147"/>
  <c r="D389" i="147" s="1"/>
  <c r="D387" i="147"/>
  <c r="H383" i="147"/>
  <c r="D382" i="147"/>
  <c r="H380" i="147"/>
  <c r="D379" i="147"/>
  <c r="D376" i="147"/>
  <c r="H374" i="147"/>
  <c r="D371" i="147"/>
  <c r="H369" i="147"/>
  <c r="H363" i="147"/>
  <c r="D362" i="147"/>
  <c r="D359" i="147"/>
  <c r="H357" i="147"/>
  <c r="H355" i="147"/>
  <c r="H353" i="147"/>
  <c r="D352" i="147"/>
  <c r="H350" i="147"/>
  <c r="D349" i="147"/>
  <c r="H347" i="147"/>
  <c r="D346" i="147"/>
  <c r="H344" i="147"/>
  <c r="H340" i="147"/>
  <c r="H338" i="147"/>
  <c r="H336" i="147"/>
  <c r="H334" i="147"/>
  <c r="H332" i="147"/>
  <c r="H330" i="147"/>
  <c r="H328" i="147"/>
  <c r="H326" i="147"/>
  <c r="H324" i="147"/>
  <c r="D323" i="147"/>
  <c r="H321" i="147"/>
  <c r="H319" i="147"/>
  <c r="H317" i="147"/>
  <c r="D316" i="147"/>
  <c r="D422" i="147" s="1"/>
  <c r="D314" i="147" s="1"/>
  <c r="H256" i="147"/>
  <c r="G256" i="147"/>
  <c r="F256" i="147"/>
  <c r="E256" i="147"/>
  <c r="D256" i="147"/>
  <c r="D313" i="147" s="1"/>
  <c r="D254" i="147" s="1"/>
  <c r="T253" i="147"/>
  <c r="S253" i="147"/>
  <c r="R253" i="147"/>
  <c r="Q253" i="147"/>
  <c r="P253" i="147"/>
  <c r="O253" i="147"/>
  <c r="N253" i="147"/>
  <c r="M253" i="147"/>
  <c r="L253" i="147"/>
  <c r="K253" i="147"/>
  <c r="J253" i="147"/>
  <c r="I253" i="147"/>
  <c r="D253" i="147"/>
  <c r="D242" i="147" s="1"/>
  <c r="H251" i="147"/>
  <c r="H249" i="147"/>
  <c r="H247" i="147"/>
  <c r="H245" i="147"/>
  <c r="H253" i="147" s="1"/>
  <c r="D244" i="147"/>
  <c r="E242" i="147"/>
  <c r="T241" i="147"/>
  <c r="T489" i="147" s="1"/>
  <c r="S241" i="147"/>
  <c r="R241" i="147"/>
  <c r="R489" i="147" s="1"/>
  <c r="Q241" i="147"/>
  <c r="P241" i="147"/>
  <c r="P489" i="147" s="1"/>
  <c r="O241" i="147"/>
  <c r="N241" i="147"/>
  <c r="N489" i="147" s="1"/>
  <c r="M241" i="147"/>
  <c r="L241" i="147"/>
  <c r="L489" i="147" s="1"/>
  <c r="K241" i="147"/>
  <c r="J241" i="147"/>
  <c r="J489" i="147" s="1"/>
  <c r="I241" i="147"/>
  <c r="H239" i="147"/>
  <c r="D239" i="147"/>
  <c r="H237" i="147"/>
  <c r="D237" i="147"/>
  <c r="H235" i="147"/>
  <c r="D235" i="147"/>
  <c r="D234" i="147"/>
  <c r="H232" i="147"/>
  <c r="H230" i="147"/>
  <c r="D229" i="147"/>
  <c r="H227" i="147"/>
  <c r="D226" i="147"/>
  <c r="H224" i="147"/>
  <c r="H222" i="147"/>
  <c r="D221" i="147"/>
  <c r="H219" i="147"/>
  <c r="D219" i="147"/>
  <c r="D214" i="147" s="1"/>
  <c r="H217" i="147"/>
  <c r="H215" i="147"/>
  <c r="H212" i="147"/>
  <c r="D211" i="147"/>
  <c r="H209" i="147"/>
  <c r="H207" i="147"/>
  <c r="H205" i="147"/>
  <c r="H203" i="147"/>
  <c r="D202" i="147"/>
  <c r="H200" i="147"/>
  <c r="D199" i="147"/>
  <c r="H197" i="147"/>
  <c r="H195" i="147"/>
  <c r="D194" i="147"/>
  <c r="H192" i="147"/>
  <c r="H190" i="147"/>
  <c r="H188" i="147"/>
  <c r="H186" i="147"/>
  <c r="H184" i="147"/>
  <c r="H182" i="147"/>
  <c r="D182" i="147"/>
  <c r="H180" i="147"/>
  <c r="D180" i="147"/>
  <c r="H178" i="147"/>
  <c r="H176" i="147"/>
  <c r="H174" i="147"/>
  <c r="H172" i="147"/>
  <c r="H170" i="147"/>
  <c r="H168" i="147"/>
  <c r="H166" i="147"/>
  <c r="H164" i="147"/>
  <c r="H162" i="147"/>
  <c r="H160" i="147"/>
  <c r="H158" i="147"/>
  <c r="H156" i="147"/>
  <c r="H154" i="147"/>
  <c r="H152" i="147"/>
  <c r="H150" i="147"/>
  <c r="H148" i="147"/>
  <c r="H146" i="147"/>
  <c r="H144" i="147"/>
  <c r="H142" i="147"/>
  <c r="H140" i="147"/>
  <c r="H138" i="147"/>
  <c r="H136" i="147"/>
  <c r="H134" i="147"/>
  <c r="H132" i="147"/>
  <c r="H130" i="147"/>
  <c r="H128" i="147"/>
  <c r="H126" i="147"/>
  <c r="H124" i="147"/>
  <c r="H122" i="147"/>
  <c r="D121" i="147"/>
  <c r="H119" i="147"/>
  <c r="H117" i="147"/>
  <c r="H115" i="147"/>
  <c r="H113" i="147"/>
  <c r="H111" i="147"/>
  <c r="H109" i="147"/>
  <c r="H107" i="147"/>
  <c r="H105" i="147"/>
  <c r="H103" i="147"/>
  <c r="H101" i="147"/>
  <c r="H99" i="147"/>
  <c r="H97" i="147"/>
  <c r="H95" i="147"/>
  <c r="H93" i="147"/>
  <c r="D92" i="147"/>
  <c r="H90" i="147"/>
  <c r="H88" i="147"/>
  <c r="D87" i="147"/>
  <c r="H85" i="147"/>
  <c r="H83" i="147"/>
  <c r="D82" i="147"/>
  <c r="H80" i="147"/>
  <c r="H78" i="147"/>
  <c r="H76" i="147"/>
  <c r="H74" i="147"/>
  <c r="H72" i="147"/>
  <c r="D71" i="147"/>
  <c r="H69" i="147"/>
  <c r="H67" i="147"/>
  <c r="H65" i="147"/>
  <c r="D64" i="147"/>
  <c r="H62" i="147"/>
  <c r="H60" i="147"/>
  <c r="D59" i="147"/>
  <c r="H57" i="147"/>
  <c r="H55" i="147"/>
  <c r="H53" i="147"/>
  <c r="H51" i="147"/>
  <c r="H49" i="147"/>
  <c r="H47" i="147"/>
  <c r="H43" i="147"/>
  <c r="H41" i="147"/>
  <c r="H39" i="147"/>
  <c r="H37" i="147"/>
  <c r="H35" i="147"/>
  <c r="H33" i="147"/>
  <c r="H31" i="147"/>
  <c r="H29" i="147"/>
  <c r="D28" i="147"/>
  <c r="H26" i="147"/>
  <c r="H24" i="147"/>
  <c r="D23" i="147"/>
  <c r="H21" i="147"/>
  <c r="H19" i="147"/>
  <c r="H17" i="147"/>
  <c r="H15" i="147"/>
  <c r="H13" i="147"/>
  <c r="H11" i="147"/>
  <c r="D10" i="147"/>
  <c r="E8" i="147"/>
  <c r="E489" i="147" s="1"/>
  <c r="T241" i="146"/>
  <c r="S241" i="146"/>
  <c r="R241" i="146"/>
  <c r="Q241" i="146"/>
  <c r="P241" i="146"/>
  <c r="O241" i="146"/>
  <c r="N241" i="146"/>
  <c r="M241" i="146"/>
  <c r="L241" i="146"/>
  <c r="K241" i="146"/>
  <c r="J241" i="146"/>
  <c r="I241" i="146"/>
  <c r="H241" i="146"/>
  <c r="D194" i="146"/>
  <c r="D229" i="146"/>
  <c r="D211" i="146"/>
  <c r="D202" i="146"/>
  <c r="D92" i="146"/>
  <c r="D87" i="146"/>
  <c r="D82" i="146"/>
  <c r="D71" i="146"/>
  <c r="D28" i="146"/>
  <c r="D23" i="146"/>
  <c r="T444" i="146"/>
  <c r="S444" i="146"/>
  <c r="R444" i="146"/>
  <c r="Q444" i="146"/>
  <c r="P444" i="146"/>
  <c r="O444" i="146"/>
  <c r="N444" i="146"/>
  <c r="M444" i="146"/>
  <c r="L444" i="146"/>
  <c r="K444" i="146"/>
  <c r="J444" i="146"/>
  <c r="T420" i="146"/>
  <c r="S420" i="146"/>
  <c r="R420" i="146"/>
  <c r="Q420" i="146"/>
  <c r="P420" i="146"/>
  <c r="O420" i="146"/>
  <c r="N420" i="146"/>
  <c r="M420" i="146"/>
  <c r="L420" i="146"/>
  <c r="K420" i="146"/>
  <c r="J420" i="146"/>
  <c r="I420" i="146"/>
  <c r="I489" i="147" l="1"/>
  <c r="K489" i="147"/>
  <c r="M489" i="147"/>
  <c r="O489" i="147"/>
  <c r="Q489" i="147"/>
  <c r="S489" i="147"/>
  <c r="D241" i="147"/>
  <c r="D8" i="147" s="1"/>
  <c r="H241" i="147"/>
  <c r="H489" i="147" s="1"/>
  <c r="D423" i="147"/>
  <c r="D489" i="147"/>
  <c r="D411" i="146"/>
  <c r="D388" i="146"/>
  <c r="D440" i="146" l="1"/>
  <c r="D442" i="146"/>
  <c r="D385" i="146"/>
  <c r="E256" i="146" l="1"/>
  <c r="H256" i="146"/>
  <c r="G256" i="146"/>
  <c r="F256" i="146"/>
  <c r="D468" i="146"/>
  <c r="D464" i="146"/>
  <c r="D256" i="146" l="1"/>
  <c r="D473" i="146"/>
  <c r="D350" i="146"/>
  <c r="D410" i="146"/>
  <c r="D380" i="146"/>
  <c r="D360" i="146"/>
  <c r="D321" i="146"/>
  <c r="D314" i="146"/>
  <c r="D439" i="146" l="1"/>
  <c r="D458" i="146" l="1"/>
  <c r="H456" i="146"/>
  <c r="I454" i="146"/>
  <c r="H454" i="146" s="1"/>
  <c r="D454" i="146"/>
  <c r="D445" i="146" l="1"/>
  <c r="H484" i="146"/>
  <c r="H482" i="146"/>
  <c r="D481" i="146"/>
  <c r="D486" i="146" s="1"/>
  <c r="D479" i="146" s="1"/>
  <c r="T478" i="146"/>
  <c r="S478" i="146"/>
  <c r="R478" i="146"/>
  <c r="Q478" i="146"/>
  <c r="P478" i="146"/>
  <c r="O478" i="146"/>
  <c r="N478" i="146"/>
  <c r="M478" i="146"/>
  <c r="L478" i="146"/>
  <c r="K478" i="146"/>
  <c r="J478" i="146"/>
  <c r="I478" i="146"/>
  <c r="H476" i="146"/>
  <c r="H474" i="146"/>
  <c r="D478" i="146"/>
  <c r="D471" i="146" s="1"/>
  <c r="T470" i="146"/>
  <c r="S470" i="146"/>
  <c r="R470" i="146"/>
  <c r="Q470" i="146"/>
  <c r="P470" i="146"/>
  <c r="O470" i="146"/>
  <c r="N470" i="146"/>
  <c r="M470" i="146"/>
  <c r="L470" i="146"/>
  <c r="K470" i="146"/>
  <c r="J470" i="146"/>
  <c r="I470" i="146"/>
  <c r="H468" i="146"/>
  <c r="H464" i="146"/>
  <c r="H462" i="146"/>
  <c r="D461" i="146"/>
  <c r="D470" i="146" s="1"/>
  <c r="T460" i="146"/>
  <c r="S460" i="146"/>
  <c r="R460" i="146"/>
  <c r="Q460" i="146"/>
  <c r="P460" i="146"/>
  <c r="O460" i="146"/>
  <c r="N460" i="146"/>
  <c r="M460" i="146"/>
  <c r="L460" i="146"/>
  <c r="K460" i="146"/>
  <c r="J460" i="146"/>
  <c r="I460" i="146"/>
  <c r="H450" i="146"/>
  <c r="H448" i="146"/>
  <c r="H446" i="146"/>
  <c r="D460" i="146"/>
  <c r="I444" i="146"/>
  <c r="H440" i="146"/>
  <c r="H444" i="146" s="1"/>
  <c r="D444" i="146"/>
  <c r="E437" i="146"/>
  <c r="T436" i="146"/>
  <c r="S436" i="146"/>
  <c r="R436" i="146"/>
  <c r="Q436" i="146"/>
  <c r="P436" i="146"/>
  <c r="O436" i="146"/>
  <c r="N436" i="146"/>
  <c r="M436" i="146"/>
  <c r="L436" i="146"/>
  <c r="K436" i="146"/>
  <c r="J436" i="146"/>
  <c r="I436" i="146"/>
  <c r="D436" i="146"/>
  <c r="D423" i="146" s="1"/>
  <c r="H434" i="146"/>
  <c r="H432" i="146"/>
  <c r="H430" i="146"/>
  <c r="H428" i="146"/>
  <c r="H426" i="146"/>
  <c r="H424" i="146"/>
  <c r="H418" i="146"/>
  <c r="D417" i="146"/>
  <c r="H413" i="146"/>
  <c r="H411" i="146"/>
  <c r="H408" i="146"/>
  <c r="H406" i="146"/>
  <c r="D405" i="146"/>
  <c r="H403" i="146"/>
  <c r="D402" i="146"/>
  <c r="H400" i="146"/>
  <c r="D399" i="146"/>
  <c r="H397" i="146"/>
  <c r="H395" i="146"/>
  <c r="D394" i="146"/>
  <c r="H392" i="146"/>
  <c r="H390" i="146"/>
  <c r="H388" i="146"/>
  <c r="D387" i="146"/>
  <c r="H381" i="146"/>
  <c r="H378" i="146"/>
  <c r="D377" i="146"/>
  <c r="D374" i="146"/>
  <c r="H372" i="146"/>
  <c r="H370" i="146"/>
  <c r="D369" i="146"/>
  <c r="H367" i="146"/>
  <c r="H361" i="146"/>
  <c r="D357" i="146"/>
  <c r="H355" i="146"/>
  <c r="H353" i="146"/>
  <c r="H351" i="146"/>
  <c r="H348" i="146"/>
  <c r="D347" i="146"/>
  <c r="H345" i="146"/>
  <c r="D344" i="146"/>
  <c r="H342" i="146"/>
  <c r="H340" i="146"/>
  <c r="H338" i="146"/>
  <c r="H336" i="146"/>
  <c r="H334" i="146"/>
  <c r="H332" i="146"/>
  <c r="H330" i="146"/>
  <c r="H328" i="146"/>
  <c r="H326" i="146"/>
  <c r="H324" i="146"/>
  <c r="H322" i="146"/>
  <c r="H319" i="146"/>
  <c r="H317" i="146"/>
  <c r="H315" i="146"/>
  <c r="D311" i="146"/>
  <c r="D254" i="146" s="1"/>
  <c r="T253" i="146"/>
  <c r="S253" i="146"/>
  <c r="R253" i="146"/>
  <c r="Q253" i="146"/>
  <c r="P253" i="146"/>
  <c r="O253" i="146"/>
  <c r="N253" i="146"/>
  <c r="M253" i="146"/>
  <c r="L253" i="146"/>
  <c r="K253" i="146"/>
  <c r="J253" i="146"/>
  <c r="I253" i="146"/>
  <c r="H251" i="146"/>
  <c r="H249" i="146"/>
  <c r="H247" i="146"/>
  <c r="H245" i="146"/>
  <c r="D244" i="146"/>
  <c r="D253" i="146" s="1"/>
  <c r="D242" i="146" s="1"/>
  <c r="E242" i="146"/>
  <c r="H239" i="146"/>
  <c r="D239" i="146"/>
  <c r="H237" i="146"/>
  <c r="D237" i="146"/>
  <c r="H235" i="146"/>
  <c r="D235" i="146"/>
  <c r="D234" i="146" s="1"/>
  <c r="H232" i="146"/>
  <c r="H230" i="146"/>
  <c r="H227" i="146"/>
  <c r="D226" i="146"/>
  <c r="H224" i="146"/>
  <c r="H222" i="146"/>
  <c r="D221" i="146"/>
  <c r="H219" i="146"/>
  <c r="D219" i="146"/>
  <c r="D214" i="146" s="1"/>
  <c r="H217" i="146"/>
  <c r="H215" i="146"/>
  <c r="H212" i="146"/>
  <c r="H209" i="146"/>
  <c r="H207" i="146"/>
  <c r="H205" i="146"/>
  <c r="H203" i="146"/>
  <c r="H200" i="146"/>
  <c r="D199" i="146"/>
  <c r="H197" i="146"/>
  <c r="H195" i="146"/>
  <c r="H192" i="146"/>
  <c r="H190" i="146"/>
  <c r="H188" i="146"/>
  <c r="H186" i="146"/>
  <c r="H184" i="146"/>
  <c r="H182" i="146"/>
  <c r="D182" i="146"/>
  <c r="H180" i="146"/>
  <c r="D180" i="146"/>
  <c r="D121" i="146" s="1"/>
  <c r="H178" i="146"/>
  <c r="H176" i="146"/>
  <c r="H174" i="146"/>
  <c r="H172" i="146"/>
  <c r="H170" i="146"/>
  <c r="H168" i="146"/>
  <c r="H166" i="146"/>
  <c r="H164" i="146"/>
  <c r="H162" i="146"/>
  <c r="H160" i="146"/>
  <c r="H158" i="146"/>
  <c r="H156" i="146"/>
  <c r="H154" i="146"/>
  <c r="H152" i="146"/>
  <c r="H150" i="146"/>
  <c r="H148" i="146"/>
  <c r="H146" i="146"/>
  <c r="H144" i="146"/>
  <c r="H142" i="146"/>
  <c r="H140" i="146"/>
  <c r="H138" i="146"/>
  <c r="H136" i="146"/>
  <c r="H134" i="146"/>
  <c r="H132" i="146"/>
  <c r="H130" i="146"/>
  <c r="H128" i="146"/>
  <c r="H126" i="146"/>
  <c r="H124" i="146"/>
  <c r="H122" i="146"/>
  <c r="H119" i="146"/>
  <c r="H117" i="146"/>
  <c r="H115" i="146"/>
  <c r="H113" i="146"/>
  <c r="H111" i="146"/>
  <c r="H109" i="146"/>
  <c r="H107" i="146"/>
  <c r="H105" i="146"/>
  <c r="H103" i="146"/>
  <c r="H101" i="146"/>
  <c r="H99" i="146"/>
  <c r="H97" i="146"/>
  <c r="H95" i="146"/>
  <c r="H93" i="146"/>
  <c r="H90" i="146"/>
  <c r="H88" i="146"/>
  <c r="H85" i="146"/>
  <c r="H83" i="146"/>
  <c r="H80" i="146"/>
  <c r="H78" i="146"/>
  <c r="H76" i="146"/>
  <c r="H74" i="146"/>
  <c r="H72" i="146"/>
  <c r="H69" i="146"/>
  <c r="H67" i="146"/>
  <c r="H65" i="146"/>
  <c r="D64" i="146"/>
  <c r="H62" i="146"/>
  <c r="H60" i="146"/>
  <c r="D59" i="146"/>
  <c r="H57" i="146"/>
  <c r="H55" i="146"/>
  <c r="H53" i="146"/>
  <c r="H51" i="146"/>
  <c r="H49" i="146"/>
  <c r="H47" i="146"/>
  <c r="H43" i="146"/>
  <c r="H41" i="146"/>
  <c r="H39" i="146"/>
  <c r="H37" i="146"/>
  <c r="H35" i="146"/>
  <c r="H33" i="146"/>
  <c r="H31" i="146"/>
  <c r="H29" i="146"/>
  <c r="H26" i="146"/>
  <c r="H24" i="146"/>
  <c r="H21" i="146"/>
  <c r="H19" i="146"/>
  <c r="H17" i="146"/>
  <c r="H15" i="146"/>
  <c r="H13" i="146"/>
  <c r="H11" i="146"/>
  <c r="D10" i="146"/>
  <c r="E8" i="146"/>
  <c r="J487" i="146" l="1"/>
  <c r="L487" i="146"/>
  <c r="N487" i="146"/>
  <c r="P487" i="146"/>
  <c r="R487" i="146"/>
  <c r="T487" i="146"/>
  <c r="H420" i="146"/>
  <c r="D437" i="146"/>
  <c r="H460" i="146"/>
  <c r="H470" i="146"/>
  <c r="H478" i="146"/>
  <c r="D241" i="146"/>
  <c r="D8" i="146" s="1"/>
  <c r="S487" i="146"/>
  <c r="I487" i="146"/>
  <c r="E487" i="146"/>
  <c r="H253" i="146"/>
  <c r="D420" i="146"/>
  <c r="D312" i="146" s="1"/>
  <c r="H436" i="146"/>
  <c r="H486" i="146"/>
  <c r="K487" i="146"/>
  <c r="M487" i="146"/>
  <c r="O487" i="146"/>
  <c r="Q487" i="146"/>
  <c r="D421" i="146"/>
  <c r="H487" i="146" l="1"/>
  <c r="D487" i="146"/>
</calcChain>
</file>

<file path=xl/sharedStrings.xml><?xml version="1.0" encoding="utf-8"?>
<sst xmlns="http://schemas.openxmlformats.org/spreadsheetml/2006/main" count="3041" uniqueCount="640">
  <si>
    <t>Всього по КЕКВ 2250</t>
  </si>
  <si>
    <t>Послуги зв'язку</t>
  </si>
  <si>
    <t>Вивезення ТБО</t>
  </si>
  <si>
    <t>Предмет закупівлі</t>
  </si>
  <si>
    <t>Код КЕКВ (для бюджетних коштів)</t>
  </si>
  <si>
    <t>Очікувана вартість предмета закупівлі</t>
  </si>
  <si>
    <t>Процедура закупівлі</t>
  </si>
  <si>
    <t>Орієнтований початок проведеня процедури закупівлі</t>
  </si>
  <si>
    <t>Примітка</t>
  </si>
  <si>
    <t>Предмети, матеріали, обладання та інвертар</t>
  </si>
  <si>
    <t>Канцелярські товари:</t>
  </si>
  <si>
    <t>Господарюючі товари та миючі засоби:</t>
  </si>
  <si>
    <t>Паливно-мастильні матеріали:</t>
  </si>
  <si>
    <t>Передплата періодичних видань:</t>
  </si>
  <si>
    <t>Всього по КЕКВ 2210</t>
  </si>
  <si>
    <t>Оплата послуг (крім комунальних)</t>
  </si>
  <si>
    <t>Всього по КЕКВ 2240</t>
  </si>
  <si>
    <t>Видатки на відрядження</t>
  </si>
  <si>
    <t>Оплата комунальних послуг та енергоносіїв</t>
  </si>
  <si>
    <t xml:space="preserve">Оплата водопостачання та водовідведення </t>
  </si>
  <si>
    <t xml:space="preserve">Комунальний заклад "Дошкільний навчальний заклад (ясла-садок) комбіновоного типу </t>
  </si>
  <si>
    <t xml:space="preserve"> №4 "Дивосвіт" Слобожанської селищної ради, код за ЄДРПОУ 40640144</t>
  </si>
  <si>
    <t>без застосування процедури</t>
  </si>
  <si>
    <t>Придбання посуд:</t>
  </si>
  <si>
    <t>Придбання рослин та насіння:</t>
  </si>
  <si>
    <t>Придбання спецодягу та текстильних виробів:</t>
  </si>
  <si>
    <t>Придбання іграшок:</t>
  </si>
  <si>
    <t>Придбання інструментів та хоз. інвентаря:</t>
  </si>
  <si>
    <t>Послуги з адміністрування программного забезпечення</t>
  </si>
  <si>
    <t>Послуги з поточного ремонту та технічне обслуговування обладнання, техніки, механізмів</t>
  </si>
  <si>
    <t>Послуги з надання доступу до мережі Інтернет</t>
  </si>
  <si>
    <t>Професійних послуг сторонніх фахівців</t>
  </si>
  <si>
    <t>Медикаменти та перев'язувальний матеріал</t>
  </si>
  <si>
    <t>Всього по КЕКВ 2220</t>
  </si>
  <si>
    <t>Продукти харчування</t>
  </si>
  <si>
    <t>Придбання основних фондів (дерева та кущі)</t>
  </si>
  <si>
    <t xml:space="preserve">Оплата за навчання </t>
  </si>
  <si>
    <t>Оплата за природний газ</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</si>
  <si>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</si>
  <si>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</si>
  <si>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Н. В. Тільна</t>
  </si>
  <si>
    <t>Всього по КЕКВ 2230</t>
  </si>
  <si>
    <t>Разом по КПК 0311011</t>
  </si>
  <si>
    <t>Код за  ДК 021-2015 ЄЗС - 15530000 -2  Вершкове масло</t>
  </si>
  <si>
    <t>КПК  0311011 Здійснення Комунального закладу у Слобожанському районі</t>
  </si>
  <si>
    <t>Код за  ДК 021-2015 ЄЗС - 15810000 -9  Хлібопродукти, свіжовипечені хлібобулочні та кондитерські вироби</t>
  </si>
  <si>
    <t>Код за  ДК 021-2015 ЄЗС - 15510000 -6  Молоко та вершки</t>
  </si>
  <si>
    <t xml:space="preserve">№ </t>
  </si>
  <si>
    <t>Код за ДК 021-2015 ЄЗС - 09210000 -4  Мастильні засоби</t>
  </si>
  <si>
    <t>Код за CPV 2008  ДК 021-2015 ЄЗС - 09310000 -5  Електрична енергія</t>
  </si>
  <si>
    <t>Конкретна назва предмета закупівлі</t>
  </si>
  <si>
    <t xml:space="preserve">Голова тендерного комітету </t>
  </si>
  <si>
    <t xml:space="preserve">Секретар тендерного комітету </t>
  </si>
  <si>
    <t>(підпис)</t>
  </si>
  <si>
    <t>(ініціали та прізвище)</t>
  </si>
  <si>
    <t>Відкриті торги</t>
  </si>
  <si>
    <t>Оплата за електричну енергію</t>
  </si>
  <si>
    <t>Придбання комплектувальних і дрібних деталей для ремонту  обладнання, витратних, запасних та іншіх матеріалів до комп'ютерної техніки та оргтехніки:</t>
  </si>
  <si>
    <t>Всього по КЕКВ 3110</t>
  </si>
  <si>
    <t xml:space="preserve">                                      м.п.</t>
  </si>
  <si>
    <t>Секретар тендерного комітету                                  ___________________</t>
  </si>
  <si>
    <t xml:space="preserve">                                                                                              підпис</t>
  </si>
  <si>
    <t>Код за  ДК 021-2015 ЄЗС - 41110000-3   Питна вода</t>
  </si>
  <si>
    <r>
      <t>Затверджений  рішенням тендерного комітету від 18 вересня</t>
    </r>
    <r>
      <rPr>
        <u/>
        <sz val="12"/>
        <rFont val="Times New Roman"/>
        <family val="1"/>
        <charset val="204"/>
      </rPr>
      <t xml:space="preserve"> 2017 року № 19</t>
    </r>
  </si>
  <si>
    <t>Н.Г.Єрмакова</t>
  </si>
  <si>
    <t>Хімічна продукція</t>
  </si>
  <si>
    <t>Код за CPV 2008  ДК 021-2015 ЄЗС - 65210000-8 Розподіл газу</t>
  </si>
  <si>
    <t>спеціальний фонд</t>
  </si>
  <si>
    <t>ДК 021-2015 ЄЗС - 09120000-6 Природний газ</t>
  </si>
  <si>
    <t>ДК 021-2015 ЄЗС - 15510000-6 "Молоко та вершки"</t>
  </si>
  <si>
    <t>ДК 021-2015 ЄЗС - 15110000-2 "М'ясо"</t>
  </si>
  <si>
    <t>"Електрична енергія"</t>
  </si>
  <si>
    <t>ДК 021-2015 ЄЗС - 093100005 "Електрична енергія"</t>
  </si>
  <si>
    <t>Код за  ДК 021-2015 ЄЗС - 38310000-1 Високоточні терези</t>
  </si>
  <si>
    <t/>
  </si>
  <si>
    <t>(0 грн 00 коп.)</t>
  </si>
  <si>
    <t>січень</t>
  </si>
  <si>
    <t>лютий</t>
  </si>
  <si>
    <t>Всього</t>
  </si>
  <si>
    <t>березень</t>
  </si>
  <si>
    <t>квітень</t>
  </si>
  <si>
    <t>травень</t>
  </si>
  <si>
    <t>червень</t>
  </si>
  <si>
    <t>Будівельні роботи та поточний ремонт</t>
  </si>
  <si>
    <t>липень</t>
  </si>
  <si>
    <t>серпень</t>
  </si>
  <si>
    <t>вересень</t>
  </si>
  <si>
    <t>ІНШІ ГРОМАДСЬКІ, СОЦІАЛЬНІ ТА ОСОБИСТІ ПОСЛУГИ</t>
  </si>
  <si>
    <t>Сільськогосподарська продукція</t>
  </si>
  <si>
    <t>жовтень</t>
  </si>
  <si>
    <t>Код за  ДК 021-2015 ЄЗС - 443150000-1 Катанки(Зварювальне приладдя та матеріали)</t>
  </si>
  <si>
    <t>ДК 021-2015 ЄЗС - 09310000-5 "Електрична енергія"</t>
  </si>
  <si>
    <t>листопад 2018 року</t>
  </si>
  <si>
    <t>684 900 (Шістсот вісімдесят чотири тисячі дев'ятсот гривень 00 копійок)</t>
  </si>
  <si>
    <t>Код за ДК 021-2015 ЄЗС - 39130000-2 Офісні меблі</t>
  </si>
  <si>
    <t>Код за  ДК 021-2015 ЄЗС - 38330000-7 Ручні прилади для вимірювання відстаней</t>
  </si>
  <si>
    <t>Код за  ДК 021-2015 ЄЗС - 31420000-6 Гальванічні батареї</t>
  </si>
  <si>
    <t>Оснащення STREM лабораторії:</t>
  </si>
  <si>
    <t>Меблі</t>
  </si>
  <si>
    <t xml:space="preserve">Придбання піску та будівельних матеріалів. </t>
  </si>
  <si>
    <t>(0 грн.00коп.)</t>
  </si>
  <si>
    <t>листопад</t>
  </si>
  <si>
    <t>грудень</t>
  </si>
  <si>
    <t>(чотири тисячі грн.00коп.)</t>
  </si>
  <si>
    <t>(дві тисячі грн.00коп.)</t>
  </si>
  <si>
    <t>Код за  ДК 021-2015 ЄЗС - 15110000 -2  М’ясо (філе,печінка,яловичина)</t>
  </si>
  <si>
    <t>Код за  ДК 021-2015 ЄЗС - 60112000-6   Послуги громадського автомобільного транспорту</t>
  </si>
  <si>
    <t>Код за  ДК 021-2015 ЄЗС - 55110000-4   Послуги з розміщення у готелях</t>
  </si>
  <si>
    <t>(три тисячі шістсот гривень 00коп.)</t>
  </si>
  <si>
    <t>Н.В.Тільна</t>
  </si>
  <si>
    <t>(вісімсот п'ятдесят вісім грн 00 коп.)</t>
  </si>
  <si>
    <t>(дев'ятсот грн.00коп.)</t>
  </si>
  <si>
    <t>11143,67-підлогове покриття</t>
  </si>
  <si>
    <t>24110-кастрюлі,совок,ложки,банка,контейнери,сито,чайник</t>
  </si>
  <si>
    <t>240-батарейки</t>
  </si>
  <si>
    <t>140-адаптер</t>
  </si>
  <si>
    <t>3480-ваги електр.</t>
  </si>
  <si>
    <t>8408-частини,ножі до картоплеочесної та протирочної</t>
  </si>
  <si>
    <t>139,20-стрічка малярна</t>
  </si>
  <si>
    <t>1812,77-емалі</t>
  </si>
  <si>
    <t>389,60-книги з ох.зд</t>
  </si>
  <si>
    <t>505-цемент</t>
  </si>
  <si>
    <t>120-грунтівка</t>
  </si>
  <si>
    <t>12792-крісло чорне</t>
  </si>
  <si>
    <t>2580-сейф</t>
  </si>
  <si>
    <t>178,14-ящик для інструментів</t>
  </si>
  <si>
    <t>(сто сімдесят вісім грн.14коп.)</t>
  </si>
  <si>
    <t>(дві тисяч п'ятсот вісімдесят  грн 00 коп.)</t>
  </si>
  <si>
    <t>(три тисячі чотириста вісімдесят грн. 00 коп.)</t>
  </si>
  <si>
    <t>5197-портативні колонки</t>
  </si>
  <si>
    <t>33000-столи дерев'яні</t>
  </si>
  <si>
    <t>13180-карнавальні костюми</t>
  </si>
  <si>
    <t>4500-карнав.костюми</t>
  </si>
  <si>
    <t>Код за  ДК 021-2015 ЄЗС - 24310000 -0  Основні неорганічні хімічні речовини (сода кальцинована)</t>
  </si>
  <si>
    <t>Запчастини для картоплеочистної та протирочної машини:</t>
  </si>
  <si>
    <t>1780-труба проф.</t>
  </si>
  <si>
    <t>360-шпилька металева</t>
  </si>
  <si>
    <t>(шістнадцять тисяч триста шістдесят вісім грн.00коп.)</t>
  </si>
  <si>
    <t>16368-бетонна суміш</t>
  </si>
  <si>
    <t>Код за ДК 021-2015 ЄЗС - 44114100-3 Бетонні суміші (бетонна суміш)</t>
  </si>
  <si>
    <t>Код за  ДК 021-2015 ЄЗС - 14830000-8 Скловолокно (склосітка)</t>
  </si>
  <si>
    <t>(п'ятсот тридцять одна грн.96коп.)</t>
  </si>
  <si>
    <t>531,96-склосітка</t>
  </si>
  <si>
    <t>Код за  ДК 021-2015 ЄЗС - 24590000-6 Силікони у первинній формі (цвяхи рідкі)</t>
  </si>
  <si>
    <t>112-цвяхи рідкі</t>
  </si>
  <si>
    <t>537,50-салфетки для прибирання</t>
  </si>
  <si>
    <t>16-заглушка в розетку</t>
  </si>
  <si>
    <t>Матеріали на дитячі майданчики</t>
  </si>
  <si>
    <t>Код за ДК 021-2015 ЄЗС - 39550000-2 Вироби з нетканих матеріалів (нетканий матеріал 19-В 311 140 Н6 Геотекстиль «Геопульс»)</t>
  </si>
  <si>
    <t xml:space="preserve">Код за ДК 021-2015 ЄЗС - 14210000-6 Гравій, пісок, щебінь і наповнювачі» (щебінь фракції 5-20, відсів фракції 0-5) </t>
  </si>
  <si>
    <t>Код за ДК 021-2015 ЄЗС - 19510000-4 Гумові вироби (гумове покриття МІАН )</t>
  </si>
  <si>
    <t>6828-великий бюдж.комплект</t>
  </si>
  <si>
    <t>1486-кабель в метрах,кабель музичний</t>
  </si>
  <si>
    <t>Код за  ДК 021-2015 ЄЗС - 31650000-7 Ізоляційне приладдя (ізострічка)</t>
  </si>
  <si>
    <t>175,44-ізострічка</t>
  </si>
  <si>
    <t>197,64-ліхтар</t>
  </si>
  <si>
    <t>1498-98-кутова шліфмашина</t>
  </si>
  <si>
    <t>222-клей для плитки</t>
  </si>
  <si>
    <t>46475-меблі</t>
  </si>
  <si>
    <t>(0грн.00коп.)</t>
  </si>
  <si>
    <t>2495-чорнило</t>
  </si>
  <si>
    <t>2940-банерне полотно</t>
  </si>
  <si>
    <t>грудень 2019 року</t>
  </si>
  <si>
    <r>
      <rPr>
        <b/>
        <sz val="14"/>
        <color rgb="FFFF0000"/>
        <rFont val="Times New Roman"/>
        <family val="1"/>
        <charset val="204"/>
      </rPr>
      <t xml:space="preserve"> Очікуваний</t>
    </r>
    <r>
      <rPr>
        <b/>
        <sz val="14"/>
        <color indexed="8"/>
        <rFont val="Times New Roman"/>
        <family val="1"/>
        <charset val="204"/>
      </rPr>
      <t xml:space="preserve"> РІЧНИЙ  ПЛАН  ЗАКУПІВЕЛЬ НА 2020 РІК</t>
    </r>
  </si>
  <si>
    <r>
      <rPr>
        <b/>
        <sz val="14"/>
        <color rgb="FFFF0000"/>
        <rFont val="Times New Roman"/>
        <family val="1"/>
        <charset val="204"/>
      </rPr>
      <t>Очікуваний</t>
    </r>
    <r>
      <rPr>
        <b/>
        <sz val="14"/>
        <color indexed="8"/>
        <rFont val="Times New Roman"/>
        <family val="1"/>
        <charset val="204"/>
      </rPr>
      <t xml:space="preserve"> РІЧНИЙ  ПЛАН  ЗАКУПІВЕЛЬ НА 2020 РІК</t>
    </r>
  </si>
  <si>
    <t>586 520,00 (П'ятсот вісімдесят шість тисяч п'ятсот двадцять гривень 00 копійок)</t>
  </si>
  <si>
    <t>530 000,00  (П'ятсот тридцять тисяч  гривень 00 копійок)</t>
  </si>
  <si>
    <r>
      <rPr>
        <sz val="12"/>
        <color rgb="FFFF0000"/>
        <rFont val="Times New Roman"/>
        <family val="1"/>
        <charset val="204"/>
      </rPr>
      <t>706 000,00</t>
    </r>
    <r>
      <rPr>
        <sz val="12"/>
        <rFont val="Times New Roman"/>
        <family val="1"/>
        <charset val="204"/>
      </rPr>
      <t xml:space="preserve"> (Сімсот шість тисяч гривень 00 копійок)</t>
    </r>
  </si>
  <si>
    <t>"Постачання електричної енергії"</t>
  </si>
  <si>
    <t>"Молоко та вершки" (молоко пастеризоване жирністю не менше 3,2%, молоко згущене, сметана жирністю не менше 20%)</t>
  </si>
  <si>
    <t>М'ясо (філе куряче, печінка куряча, м'ясо яловичини)</t>
  </si>
  <si>
    <t>ДК 021-2015 ЄЗС - 09120000-6 "Газове паливо"</t>
  </si>
  <si>
    <t>778 000,00  (Сімсот сімдесят вісім тисяч  гривень 00 копійок)</t>
  </si>
  <si>
    <t>"Газове паливо" (природний газ) з урахуванням послуги замовлення (бронювання) потужності</t>
  </si>
  <si>
    <r>
      <t xml:space="preserve">Затверджений рішенням тендерного комітету від  </t>
    </r>
    <r>
      <rPr>
        <sz val="12"/>
        <color rgb="FFFF0000"/>
        <rFont val="Times New Roman"/>
        <family val="1"/>
        <charset val="204"/>
      </rPr>
      <t xml:space="preserve">09 </t>
    </r>
    <r>
      <rPr>
        <sz val="12"/>
        <rFont val="Times New Roman"/>
        <family val="1"/>
        <charset val="204"/>
      </rPr>
      <t>грудня</t>
    </r>
    <r>
      <rPr>
        <sz val="12"/>
        <color rgb="FFFF0000"/>
        <rFont val="Times New Roman"/>
        <family val="1"/>
        <charset val="204"/>
      </rPr>
      <t xml:space="preserve"> 2019</t>
    </r>
    <r>
      <rPr>
        <sz val="12"/>
        <rFont val="Times New Roman"/>
        <family val="1"/>
        <charset val="204"/>
      </rPr>
      <t xml:space="preserve"> року №</t>
    </r>
    <r>
      <rPr>
        <sz val="12"/>
        <color rgb="FFFF0000"/>
        <rFont val="Times New Roman"/>
        <family val="1"/>
        <charset val="204"/>
      </rPr>
      <t xml:space="preserve"> 51</t>
    </r>
  </si>
  <si>
    <r>
      <t>Затверджений рішенням тендерного комітету від  11</t>
    </r>
    <r>
      <rPr>
        <sz val="12"/>
        <color rgb="FFFF0000"/>
        <rFont val="Times New Roman"/>
        <family val="1"/>
        <charset val="204"/>
      </rPr>
      <t xml:space="preserve">  </t>
    </r>
    <r>
      <rPr>
        <sz val="12"/>
        <color theme="1"/>
        <rFont val="Times New Roman"/>
        <family val="1"/>
        <charset val="204"/>
      </rPr>
      <t>грудня 2019 року №53</t>
    </r>
  </si>
  <si>
    <t>2020 рік</t>
  </si>
  <si>
    <t>ДК 021-2015 ЄЗС - 65210000-8 "Розподіл газу"</t>
  </si>
  <si>
    <t>"Розподіл газу"</t>
  </si>
  <si>
    <t>33 566,40  (Тридцять три тисячі п'ятсот шістдесят шість гривень 40 копійок)</t>
  </si>
  <si>
    <t>Звіт про укладений договір</t>
  </si>
  <si>
    <t>Затверджений рішенням тендерного комітету від  23 грудня 2019 року №55</t>
  </si>
  <si>
    <t xml:space="preserve"> Очікуваний РІЧНИЙ  ПЛАН  ЗАКУПІВЕЛЬ НА 2020 РІК</t>
  </si>
  <si>
    <t>Форма</t>
  </si>
  <si>
    <t>(шість тисяч триста грн.00 коп.)</t>
  </si>
  <si>
    <t>в р.п. 706 000,00</t>
  </si>
  <si>
    <t>Код за  ДК 021-2015 ЄЗС - 15220000-6  Риба, рибне філе та інше м'ясо риби морожені</t>
  </si>
  <si>
    <t>Код за  ДК 021-2015 ЄЗС - 03210000 -6  Зернові культури та картопля (горох, картопля)</t>
  </si>
  <si>
    <t>Код за  ДК 021-2015 ЄЗС - 03220000 -9  Овочі, фрукти та горіхи (зелена цибуля, часник, зелень, перець, цибуля, капуста, огірки, кабачки, буряк, морква, лимон, яблука, помідори, банани)</t>
  </si>
  <si>
    <t>12000-реактив</t>
  </si>
  <si>
    <t>160000-розподіл</t>
  </si>
  <si>
    <t>Код за  ДК 021-2015 ЄЗС - 38410000-2 Лічильні прилади</t>
  </si>
  <si>
    <t>не виложені</t>
  </si>
  <si>
    <t>виложені</t>
  </si>
  <si>
    <t>( чотири тисячі двісті грн 00 коп.)</t>
  </si>
  <si>
    <t>(двадцять вісім тисяч грн.00коп.)</t>
  </si>
  <si>
    <t>(одна тисяча грн.00коп.)</t>
  </si>
  <si>
    <t>(тридцять п'ять тисяч п'ятсот п'ятдесят шість грн. 66 коп.)</t>
  </si>
  <si>
    <t>(п'ять тисяч сімсот шістдесят грн.00коп.)</t>
  </si>
  <si>
    <t>(три тисячі п'ятсот грн.00коп.)</t>
  </si>
  <si>
    <t>(шістнадцять тисяч  шістсот дев'яносто дві грн 00 коп.)</t>
  </si>
  <si>
    <t>(вісімнадцять тисяч грн 00 коп.)</t>
  </si>
  <si>
    <t>( двадцять дві тисячі грн 00 коп.)</t>
  </si>
  <si>
    <t>(сто сімдесят тисяч грн 00 коп.)</t>
  </si>
  <si>
    <t>(чотири тисячі вісімсот грн.00коп.)</t>
  </si>
  <si>
    <t>(вісімсот грн 00 коп.)</t>
  </si>
  <si>
    <t>(дві тисячі п'ятсот шістдесят вісім грн.00коп.)</t>
  </si>
  <si>
    <t>Код за  ДК 021-2015 ЄЗС - 50530000-9 Послуги з ремонту і технічного обслуговування техніки (послуги на діагностування, розбірку,збірку,ремонт двигуна вентилятору, пуско-налагоджувальні роботи шафи холодильної Polair CM 107-S/NIPE)</t>
  </si>
  <si>
    <t>(три тисячі шістсот грн.00коп.)</t>
  </si>
  <si>
    <t>(дев'ятнадцять тисяч сто вісімдесят вісім грн. 00 коп.)</t>
  </si>
  <si>
    <t>(шістсот шістдесят чотири грн 00 коп.)</t>
  </si>
  <si>
    <t>Код за  ДК 021-2015 ЄЗС - 44170000-2 Стрічки (стрічка малярна)</t>
  </si>
  <si>
    <t>(двісті п'ятдесят грн.00коп.)</t>
  </si>
  <si>
    <t>Код за  ДК 021-2015 ЄЗС - 24910000 -6 Клеї (клей полімерний, клей для шпалер)</t>
  </si>
  <si>
    <t>Код за  ДК 021-2015 ЄЗС - 44510000 -8  Знаряддя (щітка по металу, шпатель)</t>
  </si>
  <si>
    <t>(дев'яносто п'ять грн 00коп.)</t>
  </si>
  <si>
    <t>5388,14-за січень до пролонгованого</t>
  </si>
  <si>
    <t>(сімсот п'ятдесят грн.00коп.)</t>
  </si>
  <si>
    <t>(одна тисяча сто шістнадцять грн.00коп.)</t>
  </si>
  <si>
    <t>(сто грн.00коп.)</t>
  </si>
  <si>
    <t>звіт про укладений договір</t>
  </si>
  <si>
    <t>Голова тендерного комітету                                     ___________________</t>
  </si>
  <si>
    <t>відкриті торги</t>
  </si>
  <si>
    <t>Код за  ДК 021-2015 ЄЗС - 44510000 -8  Знаряддя (сікатор)</t>
  </si>
  <si>
    <t>Код за  ДК 021-2015 ЄЗС - 42920000-1 Машини для миття пляшок, пакування, зважування та розпилювання (пістолет-розпилювач)</t>
  </si>
  <si>
    <t>(п'ятсот шістдесят три грн 35 коп.)</t>
  </si>
  <si>
    <t>(шістсот сорок шість грн.89 коп.)</t>
  </si>
  <si>
    <t>(двісті сімдесят грн.75коп.)</t>
  </si>
  <si>
    <t>563,35-петунія,віола,лобелія</t>
  </si>
  <si>
    <t>104,50-пістолет-розпилювач</t>
  </si>
  <si>
    <t>270,75-сікатор</t>
  </si>
  <si>
    <t>646,89-добриво</t>
  </si>
  <si>
    <t>965-токіни</t>
  </si>
  <si>
    <t>(дев'ятсот шістдесят п'ять грн.00коп.)</t>
  </si>
  <si>
    <t>Код за ДК 021-2015 ЄЗС - 48730000-4 Пакети програмного забзпечення для забезпечення безпеки (Засіб КЗІ «SecureToken-337К» (експ.висн. ДССЗЗІ України № 04/03/02-800 від 14.03.2017 р.) з ліцензією на ПП «Надійний засіб ЕЦП «CryptoLibV2»)</t>
  </si>
  <si>
    <t>(триста вісімдесят чотири грн.00коп.)</t>
  </si>
  <si>
    <t>(сто чотири грн 50коп.)</t>
  </si>
  <si>
    <t>(одна тисяча п'ятсот грн 12 коп.)</t>
  </si>
  <si>
    <t>Медичні матеріали, лічильні прилади</t>
  </si>
  <si>
    <t>2490-маска одн.,маска респіратор</t>
  </si>
  <si>
    <t>3100-безконтактний термометр</t>
  </si>
  <si>
    <t>1200-одноразові рукавички</t>
  </si>
  <si>
    <t>Код за ДК 021-2015 ЄЗС - 18420000-9 Аксесуари для одягу (рукавички одноразові)</t>
  </si>
  <si>
    <t>Код за  ДК 021-2015 ЄЗС - 33140000 -3   Медичні матеріали (маски-одноразові, маски - респіратори НК 024:2019«Класифікатор медичних виробів» 35177 - Маска хірургічна, одноразового застосування (Surgical face mask, single-use), код НК 024:2019 «Класифікатор медичних виробів»- 57793 - Респіратор загального застосування)</t>
  </si>
  <si>
    <t>(дві тисячі чотириста дев'яносто грн.00коп)</t>
  </si>
  <si>
    <t>(три тисячі сто грн.00коп.)</t>
  </si>
  <si>
    <t>(одна тисяча двісті грн.00коп.)</t>
  </si>
  <si>
    <t>Код за  ДК 021-2015 ЄЗС - 39260000-2            (гачки для одягу)</t>
  </si>
  <si>
    <t>Код за  ДК 021-2015 ЄЗС - 37820000-2     (пергаментний папір)</t>
  </si>
  <si>
    <t>Код за  ДК 021-2015 ЄЗС - 19520000 -7  Пластмасові вироби (плінтус, кут зовн,внутр.,куточок декоративний ПВХ)</t>
  </si>
  <si>
    <t>(одна тисяча сімсот сімнадцять грн 14 коп.)</t>
  </si>
  <si>
    <t>1717,14-плінтус,кут зовн.внутр,куточок декор.ПВХ</t>
  </si>
  <si>
    <t>Код за ДК 021-2015 ЄЗС - 44160000-9 Магістралі, трубопроводи, труби, обсадні труби, тюбінги та супутні вироби (труба,флянець на трубу,шланг,ремонтна муфта,конектор)</t>
  </si>
  <si>
    <t>(одна тисяча шістсот вісім грн.00коп.)</t>
  </si>
  <si>
    <t>1608-труба,флянець,шланг,ремон.муфта,конектор</t>
  </si>
  <si>
    <t>Код за  ДК 021-2015 ЄЗС - 39220000 -0  Кухонне приладдя, товари для дому та господарства і приладдя для закладів громадського харчування (совок та щітка,відро для сміття з педаллю,відро комфорт,таз)</t>
  </si>
  <si>
    <t>(три тисячі сто тридцять чотири грн.22 коп.)</t>
  </si>
  <si>
    <t>3134,22-відра,совок,щітка,таз</t>
  </si>
  <si>
    <t>(двісті шістдесят чотири грн.42 коп.)</t>
  </si>
  <si>
    <t>264,42-морилка</t>
  </si>
  <si>
    <t>Код за ДК 021-2015 ЄЗС - 38410000-2 Лічильні прилади (гігрометри, Код НК 024:2019 «Класифікатор медичних виробів»- Вимірювач вологи 36893 (гігрометр психрометричний ВІТ-1 ТУ 3 та ВІТ-2 ТУ 3 України, пірометр (безконтактні термометри, НК 024:2019 «Класифікатор медичних виробів»: 17888 – Інфрачервоний термометр пацієнта, шкірний )</t>
  </si>
  <si>
    <t>20454,72-гігрометри,безконтактні термометри</t>
  </si>
  <si>
    <t>(двадцять тисяч чотириста п'ятдесят чотири грн.72коп.)</t>
  </si>
  <si>
    <t>330-нитки</t>
  </si>
  <si>
    <t>Код за  ДК 021-2015 ЄЗС - 19440000-2 Синтетичні нитки та пряжа (нитки,резинка)</t>
  </si>
  <si>
    <t>(триста тридцять грн.00коп.)</t>
  </si>
  <si>
    <t>4050,80-серветки,рушн.паперові,туал.папір</t>
  </si>
  <si>
    <t>6285-вінсепт</t>
  </si>
  <si>
    <t>(чотири тисячі п'ятдесят грн 80 коп.)</t>
  </si>
  <si>
    <t>Код за  ДК 021-2015 ЄЗС - 19510000 -4  Гумові вироби (килимок гумовий К-18)</t>
  </si>
  <si>
    <t>(чотириста дев'яносто п'ять грн.00коп.)</t>
  </si>
  <si>
    <t>(сто двадцять три тисячі п'ятсот вісімдесят грн 00 коп.)</t>
  </si>
  <si>
    <t>(вісім тисяч дев'ятсот вісімдесят шість грн.32коп.)</t>
  </si>
  <si>
    <t>(три тисячі чотириста шістдесят грн.00коп.)</t>
  </si>
  <si>
    <t>Код за  ДК 021-2015 ЄЗС - 16810000-6 Частини для сільськогосподарської техніки (свічка запалення, фільтр повітряний до газонокосилки)</t>
  </si>
  <si>
    <t>(чотириста двадцять дві грн.84коп.)</t>
  </si>
  <si>
    <t>422,84 фільтр,свіча до газонокосарки</t>
  </si>
  <si>
    <t>(вісімдесят дві грн 46 коп.)</t>
  </si>
  <si>
    <t>82,46-мастило</t>
  </si>
  <si>
    <t>(чотири тисячі п'ятсот грн.00коп.)</t>
  </si>
  <si>
    <t>1200-роутер</t>
  </si>
  <si>
    <t>Код за ДК 021-2015 ЄЗС - 32410000-0 Локальні мережі (роутер)</t>
  </si>
  <si>
    <t>Код за  ДК 021-2015 ЄЗС - 33760000 -5  Туалетний папір, носові хустинки, рушники для рук і серветки (серветки паперові, рушники паперові)</t>
  </si>
  <si>
    <t>(чотири тисячі п'ятсот вісімдесят вісім грн.50коп.)</t>
  </si>
  <si>
    <t>4588,50-серв.рушники</t>
  </si>
  <si>
    <t>Код за  ДК 021-2015 ЄЗС - 33710000 -0  Парфуми, засоби гігієни та презервативи (мило рідке дитяче)</t>
  </si>
  <si>
    <t>2457,60-мило рідке</t>
  </si>
  <si>
    <t>(дві тисячі чотириста п'ятдесят сім грн 60 коп.)</t>
  </si>
  <si>
    <t>227-пластир</t>
  </si>
  <si>
    <t>Код за ДК 021-2015 ЄЗС - 30230000-0 Комп'ютерне обладнання (USB Adapter TP-Link TL-WN722N)</t>
  </si>
  <si>
    <t>(сімсот грн 00 коп.)</t>
  </si>
  <si>
    <t>700-адаптер</t>
  </si>
  <si>
    <t>2050-ох.пр.,газ,пож.без,ПБЄЄЦП</t>
  </si>
  <si>
    <t>(шістсот дев'яносто вісім грн.88коп.)</t>
  </si>
  <si>
    <t>4800-</t>
  </si>
  <si>
    <t>(шістсот грн.00коп.)</t>
  </si>
  <si>
    <t>Код за  ДК 021-2015 ЄЗС - 79990000 -0    Різні послуги, пов’язані з діловою сферою (добові)</t>
  </si>
  <si>
    <t>1100-опер.кот,2чол.повтор</t>
  </si>
  <si>
    <t>(одна тисяча сто грн.00коп.)</t>
  </si>
  <si>
    <t>Код за CPV 2008  ДК 021-2015 ЄЗС  - 80510000-2 Послуги з професійної підготовки спеціалістів (оператор котельні повтор - 2 чол.)</t>
  </si>
  <si>
    <t>(п'ять тисяч вісімсот сімдесят чотири грн.00коп.)</t>
  </si>
  <si>
    <t>Код за ДК 021-2015 ЄЗС - 22610000-9 Друкарська фарба (чорнила)</t>
  </si>
  <si>
    <t>спрощена процедура закупівлі</t>
  </si>
  <si>
    <t>Код за  ДК 021-2015 ЄЗС - 31510000-4 Електричні лампи розжарення (лампа люм.)</t>
  </si>
  <si>
    <t>Код за  ДК 021-2015 ЄЗС - 44530000 -4  Кріпильні деталі (саморіз для гіпсокартону по дереву)</t>
  </si>
  <si>
    <t>Код за  ДК 021-2015 ЄЗС - 34320000-6 Механічні запасні частини, крім двигунів і частин двигунів (ліска для мотокос)</t>
  </si>
  <si>
    <t>Код за  ДК 021-2015 ЄЗС - 39110000-6 Сидіння, стільці та супутні вироби і частини до них (крісла  офісні)</t>
  </si>
  <si>
    <t>Код за  ДК 021-2015 ЄЗС - 44110000-4 Конструкційні матеріали (кутник)</t>
  </si>
  <si>
    <t>Код за  ДК 021-2015 ЄЗС - 39240000-6 «Різальні інструменти» (леза сегментні)</t>
  </si>
  <si>
    <t>Код за  ДК 021-2015 ЄЗС -  18110000 -3  Формений одяг (хітони)</t>
  </si>
  <si>
    <t>5520-хітони</t>
  </si>
  <si>
    <t>(п'ять тисяч п'ятсот двадцять грн 00 коп.)</t>
  </si>
  <si>
    <t>Код за  ДК 021-2015 ЄЗС - 03410000-7 Деревина (дерев'яні вироби в асортименті, а саме:дерев'яна шафа під метеостанцію у кількості 1 одиниця, дерев'яна міні - бібліотека у кількості сім одиниць)</t>
  </si>
  <si>
    <t>(вісімнадцять тисячі сто п'ятдесят грн.00коп.)</t>
  </si>
  <si>
    <t>Код за  ДК 021-2015 ЄЗС -  18110000 -3  Формений одяг (халат поплін, костюм кухаря, ковпак сітка)</t>
  </si>
  <si>
    <t>(чотири тисячі сто грн.00коп.)</t>
  </si>
  <si>
    <t>(дві тисячі сто грн 00 коп. )</t>
  </si>
  <si>
    <t>(двадцять чотири тисячі вісімсот шістдесят чотири грн. 00 коп)</t>
  </si>
  <si>
    <t>(одинадцять тисяч триста тридцять грн.00коп.)</t>
  </si>
  <si>
    <t>Код за  ДК 021-2015 ЄЗС - 44210000-5 Конструкції та їх частини (велика клітка, вольер NEO Jili для послуг 78х48х80 см, клітка для кроликів , морських свинок, шиншил, тхорів, триповерхова 78х48х80 см.)</t>
  </si>
  <si>
    <t>Код за  ДК 021-2015 ЄЗС -  18420000-9 Аксесуари для одягу (гумка біла)</t>
  </si>
  <si>
    <t>(сто сімдесят грн.00коп.)</t>
  </si>
  <si>
    <t>(чотири тисячі чотириста тридцять три грн.00коп.)</t>
  </si>
  <si>
    <t>Код за  ДК 021-2015 ЄЗС - 39830000 -9  Продукція для чищення (засіб для чищення, засіб для мийки посуду Вухатий нянь, таблетки для ПММ)</t>
  </si>
  <si>
    <t>(десять тисяч шістсот сімдесят грн.00коп.)</t>
  </si>
  <si>
    <t>Код за  ДК 021-2015 ЄЗС - 39160000-1 Шкільні меблі (тумба під ТВ 600*400*680Н, стінка ігрова "Кухня" 900*350*1180Н, стіл трапеція, стіл овал, шафа дитяча 2-х секційна з лавкою,шафа з шухлядами 950*400*1900Н, тумба під акваріум 850*400*700Н,стелаж для квітів 2000*300*1650Н,стелаж для квітів 670*300*1650Н, стелаж для квітів 550*300*1650Н,підтоварник 500*350*150Н,полиця 600*200)</t>
  </si>
  <si>
    <t>(сорок п'ять тисяч  шістсот сімдесят шість грн.00коп.)</t>
  </si>
  <si>
    <t>(сімсот вісім грн.66коп.)</t>
  </si>
  <si>
    <t>(сорок дві грн.00коп.)</t>
  </si>
  <si>
    <t>(дев'яносто шість грн 96 коп.)</t>
  </si>
  <si>
    <t>(двадцять дев'ять грн 88 коп.)</t>
  </si>
  <si>
    <t>(двісті чотирнадцять грн 80 коп.)</t>
  </si>
  <si>
    <t>(три тисячі вісімсот шістдесят грн.40коп.)</t>
  </si>
  <si>
    <t>(дев'ять тисяч сімсот десять грн.16коп)</t>
  </si>
  <si>
    <t>(тридцять дев'ять грн. 66 коп.)</t>
  </si>
  <si>
    <t>Всього по КЕКВ 2282</t>
  </si>
  <si>
    <t>Всього по КЕКВ 2274</t>
  </si>
  <si>
    <t>Всього по КЕКВ 2273</t>
  </si>
  <si>
    <t>Всього по КЕКВ 2272</t>
  </si>
  <si>
    <t>Код за  ДК 021-2015 ЄЗС - 22210000 -5  Газети (Великий бюджетний комплект: Бюджетна бухгалтерія та оплата праці)</t>
  </si>
  <si>
    <t>(сім тисяч сімсот вісімдесят вісім грн 00коп.)</t>
  </si>
  <si>
    <t>(чотириста тисяч грн.00коп.)</t>
  </si>
  <si>
    <t>Код за  ДК 021-2015 ЄЗС - 45430000-0 Покривання підлоги та стін (ДБН А 2.2 -3: 2014: послуги з поточного  ремонту підлоги  в 12 – ти тіньових навісах загальною площею 396 кв. м. на території комунального закладу «Дошкільний навчальний заклад (ясла - садок) комбінованого типу №4 «Дивосвіт» слобожанської селищної ради»  за адресою:  Дніпропетровська область, Дніпровський район, смт Слобожанське, вул. Сімейна, 1)</t>
  </si>
  <si>
    <t>Код за ДК 021-2015 ЄЗС - 39710000-2 Електричні побутові прилади - (мінімийка К5 апарат високого тиску)</t>
  </si>
  <si>
    <t>(вісім тисяч п'ятсот дев'яносто дев'ять грн.00коп.)</t>
  </si>
  <si>
    <t>Код за  ДК 021-2015 ЄЗС -  18810000-0 Взуття різне, крім спортивного та захисного (чоботи гумові)</t>
  </si>
  <si>
    <t>(двісті сорок грн.00коп.)</t>
  </si>
  <si>
    <t>Код за  ДК 021-2015 ЄЗС - 31680000 -6  Електричне приладдя та супутні товари до електричного обладнання (комфорки електричні ТОДАК-СТАНДАРТ 8шт.)</t>
  </si>
  <si>
    <t>(двадцять дев'ять тисяч грн.00коп.)</t>
  </si>
  <si>
    <t>(тридцять одна тисяча шістсот вісімдесят грн.00коп.)</t>
  </si>
  <si>
    <t>(три тисячі сімсот п'ятдесят грн.00коп.)</t>
  </si>
  <si>
    <t>(одна тисяча п'ятдесят грн 00 коп.)</t>
  </si>
  <si>
    <t>Код за  ДК 021-2015 ЄЗС - 18140000-2  Аксесуари до робочого одягу (рукавички садові, рукавички робочі)</t>
  </si>
  <si>
    <t>(дві тисячі сто п'ятдесят грн 00 коп.)</t>
  </si>
  <si>
    <t>Код за  ДК 021-2015 ЄЗС - 31520000 -7  Світильники та освітлювальна арматура (світильники світлодіодні)</t>
  </si>
  <si>
    <t>(тридцять тисяч п'ятдесят вісім грн.50 коп.)</t>
  </si>
  <si>
    <t>Код за ДК 021-2015 ЄЗС - 14210000 -6  Гравій, пісок, щебінь і наповнювачі (субстрат торфяний для кімнатних квітів)</t>
  </si>
  <si>
    <t>(сімсот сорок дві грн.08 коп.)</t>
  </si>
  <si>
    <t>Код за ДК 021-2015 ЄЗС -24960000-1 Хімічна продукція різна (інсектицид блокбастер,лінтур,інсектицид турбо престо,фунгіцид мобіль,інсектицид синерид,напалм)</t>
  </si>
  <si>
    <t>(одна тисяча вісімсот грн.84коп.)</t>
  </si>
  <si>
    <t>Електричне обладнання:</t>
  </si>
  <si>
    <t>Код за  ДК 021-2015 ЄЗС - 39710000-2 Електричні побутові прилади - (автоматична сушилка для рук)</t>
  </si>
  <si>
    <t>(вісімнадцять тисяч сімсот вісімдесят грн.00коп.)</t>
  </si>
  <si>
    <t>Код за ДК 021-2015 ЄЗС -  03110000-5 Сільськогосподарські культури, продукція товарного садівництва та рослинництва (набір насіння лікарських трав)</t>
  </si>
  <si>
    <t>(двісті сорок дві грн 16 коп.)</t>
  </si>
  <si>
    <t>(одна тисяча двісті сімдесят п'ять грн.00коп.)</t>
  </si>
  <si>
    <t>Код за  ДК 021-2015 ЄЗС - 42130000-9 Арматура трубопровідна: крани, вентилі, клапани та подібні пристрої (арматура впуску води ScandiSPA)</t>
  </si>
  <si>
    <t>(сто вісімдесят дев'ять грн.96коп.)</t>
  </si>
  <si>
    <t>Код за  ДК 021-2015 ЄЗС -  39540000-9 Вироби різні з канату, мотузки, шпагату та сітки (шпагат поліпропіленовий з УФ-захистом 1000гр)</t>
  </si>
  <si>
    <t>(вісімсот дев'яносто вісім грн.80коп.)</t>
  </si>
  <si>
    <t>(дві тисячі сто сімдесят чотири грн.52коп.)</t>
  </si>
  <si>
    <t>Код за  ДК 021-2015 ЄЗС - 44520000-1  Замки, ключі та петлі (циліндр плоский ключ-ключ,гачок,гачок меблевий)</t>
  </si>
  <si>
    <t>Код за  ДК 021-2015 ЄЗС - 19430000-9 Пряжа та текстильні нитки з натуральних волокон (пакля сантехнічна очищена)</t>
  </si>
  <si>
    <t>(сто п'ятдесят дев'ять грн 24 коп.)</t>
  </si>
  <si>
    <t>Код за  ДК 021-2015 ЄЗС - 44320000-9 Кабелі та супутня продукція (стяжка пластикова)</t>
  </si>
  <si>
    <t>(триста двадцять грн.40коп)</t>
  </si>
  <si>
    <t>Код за  ДК 021-2015 ЄЗС - 44160000-9 Магістралі, трубопроводи, труби, обсадні труби, тюбінги та супутні вироби (шланг)</t>
  </si>
  <si>
    <t>Код за  ДК 021-2015 ЄЗС - 39530000-6 Килимові покриття, килимки та килими (килим колибри 1,6*2,3)</t>
  </si>
  <si>
    <t>(три тисячі п'ятсот шістдесят шість грн.00коп.)</t>
  </si>
  <si>
    <t>(п'ятсот двадцять вісім грн.00коп.)</t>
  </si>
  <si>
    <t>Код за ДК 021-2015 ЄЗС - 30140000-2 Лічильна та обчислювальна техніка (калькулятор)</t>
  </si>
  <si>
    <t>(шістсот сорок грн.00коп.)</t>
  </si>
  <si>
    <t>Код за ДК 021-2015 ЄЗС - 22850000-3 Швидкозшивачі та супутнє приладдя (бокс для паперів, лоток 6 відділень вертикальний)</t>
  </si>
  <si>
    <t>(чотири тисячі сімдесят п'ять грн.00коп.)</t>
  </si>
  <si>
    <t>Код за ДК 021-2015 ЄЗС - 30190000 -7  Офісне устаткування та приладдя різне</t>
  </si>
  <si>
    <t>(тридцять вісім тисяч вісімсот вісімдесят вісім грн 00 коп.)</t>
  </si>
  <si>
    <t>(чотири тисячі сімсот п'ятдесят чотири грн 50 коп.)</t>
  </si>
  <si>
    <t>Код за  ДК 021-2015 ЄЗС - 37520000 -9  Іграшки (АЛ 428 Букви – 3шт.,АЛ 427 Світлофор- 3шт.,АЛ 426 Цифри – 3шт)</t>
  </si>
  <si>
    <t>(п'ять тисяч п'ятсот двадцять грн. 00 коп.)</t>
  </si>
  <si>
    <t>(чотири тисячі двісті дев'яносто шість грн 00 коп.)</t>
  </si>
  <si>
    <t>Код за ДК 021-2015 ЄЗС - 09130000 -9  Нафта і дистиляти (бензин А-95 )</t>
  </si>
  <si>
    <t>Код за  ДК 021-2015 ЄЗС - 22830000-7 Зошити (зошити)</t>
  </si>
  <si>
    <t>Код за  ДК 021-2015 ЄЗС - 80520000-5 Навчальні засоби (дидактичний матеріал)</t>
  </si>
  <si>
    <t>Код за  ДК 021-2015 ЄЗС - 33140000-3 Медичні матеріали (бахіли мед. н/ст п/етил "Класифікатор медичних виробів" код НК 024:2019 –61937 - Бахіли медичні)</t>
  </si>
  <si>
    <t>(сто вісімдесят одна грн.50коп.)</t>
  </si>
  <si>
    <t>(девять тисяч шістдесят п'ять грн.00коп.)</t>
  </si>
  <si>
    <t>Код за  ДК 021-2015 ЄЗС - 22110000-4 Друковані книги (книги в асортименті)</t>
  </si>
  <si>
    <t>(чотириста п'ять грн.00коп.)</t>
  </si>
  <si>
    <t>(чотириста дев'яносто дві грн.00коп.)</t>
  </si>
  <si>
    <t>Код за ДК 021-2015 ЄЗС - 39290000-1 Фурнітура різна (гладильна дошка Braun IB 3001 DK)</t>
  </si>
  <si>
    <t>Код за  ДК 021-2015 ЄЗС - 18220000-7 Штормовий одяг (Костюм Ведмідь, костюм Лисичка)</t>
  </si>
  <si>
    <t>(дві тисячі вісмдесят грн.00коп.)</t>
  </si>
  <si>
    <t>Код за  ДК 021-2015 ЄЗС - 39510000-0 Вироби домашнього текстилю (чохол для одягу 160*60*20, чохол для одягу 100*60*07)</t>
  </si>
  <si>
    <t>(п'ять тисяч двісті п'ять грн.00коп.)</t>
  </si>
  <si>
    <t>Код за  ДК 021-2015 ЄЗС -  18440000-5 Капелюхи та головні убори (український віночок зі стрічками)</t>
  </si>
  <si>
    <t>Код за  ДК 021-2015 ЄЗС - 44320000-9 Кабелі та супутня продукція (провід ШВВП 3*1,5 100м.)</t>
  </si>
  <si>
    <t>(одна тисяча п'ятсот двадцять чотири грн.00коп.)</t>
  </si>
  <si>
    <t>Код за  ДК 021-2015 ЄЗС - 44140000-3 Продукція, пов’язана з конструкційними матеріалами (кабель-канал 25*16 Елекор 60)</t>
  </si>
  <si>
    <t>Код за  ДК 021-2015 ЄЗС - 31220000-4 Елементи електричних схем (розетка одномісна с з/к для відкритої установки ФОРС ІР54 ІЕК)</t>
  </si>
  <si>
    <t>(чотириста п'ятдесят дев'ять грн.60коп.)</t>
  </si>
  <si>
    <t>Код за  ДК 021-2015 ЄЗС - 44610000-9 Цистерни, резервуари, контейнери та посудини високого тиску (бак розширювальний Zilmet CAL-PRO 25л 3/4 для систем опалення і кондиціювання)</t>
  </si>
  <si>
    <t>(дев'ятсот вісімдесят вісім грн 80 коп.)</t>
  </si>
  <si>
    <t>Послуги з ремонту ноутбука Acer (ЕХ2519): ремонт вінчестера ноутбука Acer, чистка та заміна термопасти ноутбука Acer, встановлення ПЗ, ремонт модуля пам’яті, код за ДК 021-2015 ЄЗС 50320000-4 "Послуги з ремонту і технічного обслуговування персональних комп’ютерів"</t>
  </si>
  <si>
    <r>
      <t xml:space="preserve">річного плану закупівель на 2021 рік </t>
    </r>
    <r>
      <rPr>
        <b/>
        <i/>
        <sz val="14"/>
        <color rgb="FFFF0000"/>
        <rFont val="Times New Roman"/>
        <family val="1"/>
        <charset val="204"/>
      </rPr>
      <t xml:space="preserve"> (зі змінами)</t>
    </r>
  </si>
  <si>
    <t>Код за CPV 2008  ДК 021-2015 ЄЗС - ОСТАТОК</t>
  </si>
  <si>
    <t>Код за CPV 2008  ДК 021-2015 ЄЗС - ПРОЛОНГАЦІЯ</t>
  </si>
  <si>
    <t>в р.п. 450000,00</t>
  </si>
  <si>
    <t>Код за  ДК 021-2015 ЄЗС - 15510000 -6  Молоко та вершки ПРОЛОНГАЦІЯ</t>
  </si>
  <si>
    <t>Код за  ДК 021-2015 ЄЗС - 15110000 -2  М’ясо ПРОЛОНГАЦІЯ</t>
  </si>
  <si>
    <t>Код за CPV 2008  ДК 021-2015 ЄЗС - ПРОЛОНГАЦІЯ 2020 план 64000,00 факт</t>
  </si>
  <si>
    <t>(десять тисяч сто шістдесят грн.41коп.)</t>
  </si>
  <si>
    <t>(шістдесят чотири тисячі  грн.00коп.)</t>
  </si>
  <si>
    <t>(п'ятсот десять тисяч шістсот грн  00 коп.)</t>
  </si>
  <si>
    <t>2021 рік</t>
  </si>
  <si>
    <t>(двадцять одна тисяча шістсот грн.00коп.)</t>
  </si>
  <si>
    <t>Послуги з поточного ремонту та технічне обслуговування компютерного обладнання, техніки</t>
  </si>
  <si>
    <t>Послуги з технічного обслуговування системи газопостачання та газового обладнання (крім ВОГ) код за  ДК 021-2015 ЄЗС - 50530000-9 "Послуги з ремонту і технічного обслуговування техніки"</t>
  </si>
  <si>
    <t>Послуги з заміни дверної ручки, з регулювання дверей з перепакуванням склопакету, з регулювання дверей та вікон  Код за  ДК 021-2015 ЄЗС - 45420000-7 Столярні та теслярні роботи</t>
  </si>
  <si>
    <t>Послуги з технічного обслуговування первинних засобів пожежогасіння (випробування на тиск та витрату води пожежних гідрантів та пожежних кран-комплектів)(ПКК), перекантовка пожежного рукава метр погонний)Код за  ДК 021-2015 ЄЗС - 50410000-2 Послуги з ремонту і технічного обслуговування вимірювальних, випробувальних і контрольних приладів</t>
  </si>
  <si>
    <t>Повірка напороміри, тягоміри, тягонапороміри усіх типів, повірка манометри до 60 Мпа,вакуумметри робочі усіх типівКод за  ДК 021-2015 ЄЗС - 50410000-2 Послуги з ремонту і технічного обслуговування вимірювальних, випробувальних і контрольних приладів</t>
  </si>
  <si>
    <t>(одна тисяча грн 00 коп.)</t>
  </si>
  <si>
    <t>(дев'ять тисяч грн 00 коп.)</t>
  </si>
  <si>
    <t>(дев'ять тисяч вісімсот дев'яносто шість грн.00 коп.)</t>
  </si>
  <si>
    <t>Пластир, пластирна повязка , "Класифікатор медичних виробів" код 44990 Лейкопластир до поверхневих ранКод за  ДК 021-2015 ЄЗС - 33140000 -3   Медичні матеріали</t>
  </si>
  <si>
    <t>Вінсепт, вінсепт-експрес,вінсепт гель код НК 024:2019 "Класифікатор медичних виробів" код 41550 Дезінфікуючі засоби для рукКод за  ДК 021-2015 ЄЗС - 24450000 -3  Агрохімічна продукція</t>
  </si>
  <si>
    <t>Лікарські засоби різні Код за  ДК 021-2015 ЄЗС - 33600000 -6  Фармацевтична продукція</t>
  </si>
  <si>
    <t>Код за  ДК 021-2015 ЄЗС - 15540000 -5  Сирні продукти (сир (творог), сир твердий)</t>
  </si>
  <si>
    <t>заг.ф. 5 000,00</t>
  </si>
  <si>
    <t>заг.ф. 49 000,00</t>
  </si>
  <si>
    <t>заг.ф.2 500,00</t>
  </si>
  <si>
    <t>заг.ф.5 000,00</t>
  </si>
  <si>
    <t>заг.ф.42 000,00</t>
  </si>
  <si>
    <t>заг.ф.18 000,00</t>
  </si>
  <si>
    <t>заг.ф.15 000,00</t>
  </si>
  <si>
    <t>заг.ф.13 000,00</t>
  </si>
  <si>
    <t>заг.ф. 3 500,00</t>
  </si>
  <si>
    <t>заг.ф.48 000,00</t>
  </si>
  <si>
    <t>заг.ф.49 500,00</t>
  </si>
  <si>
    <t>заг.ф. 2 500,00</t>
  </si>
  <si>
    <t>заг.ф. 22 000,00</t>
  </si>
  <si>
    <t>пролонгація</t>
  </si>
  <si>
    <t>заг. Ф. факт 3 000,00</t>
  </si>
  <si>
    <t>заг.ф. факт 1 548,00</t>
  </si>
  <si>
    <t>Послуги у сфері інформатизації: Інформаційно-консультативні послуги з супроводження ПЗ «M.E.Doc»Код за  ДК 021-2015 ЄЗС - 72260000 -5 Послуги, пов’язані з програмним забезпеченням</t>
  </si>
  <si>
    <t>(сорок дев'ять тисяч грн.00коп.)</t>
  </si>
  <si>
    <t>Послуги з централізованого водовідведення Код за CPV 2008  ДК 021-2015 ЄЗС  - 90430000-0 "Послуги з відведення стічних вод"</t>
  </si>
  <si>
    <t>Послуги з централізованого водопостачання Код за CPV 2008  ДК 021-2015 ЄЗС  - 65110000 -7  "Розподіл води"</t>
  </si>
  <si>
    <t>Код за ДК 021-2015 ЄЗС - 37520000-9 Іграшки - (Спеціалізовані засоби навчання корекції психо-фізичного розвитку осіб з особливими потребами, які навчаються в інклюзивних класах (групах) закладів загальної середньої освіти та закладів дошкільної освіти)</t>
  </si>
  <si>
    <t>Код за ДК 021-2015 ЄЗС - 30120000 -6  Фотокопіювальне та поліграфічне обладнання для офісного друку</t>
  </si>
  <si>
    <t>Код за  ДК 021-2015 ЄЗС - 33760000 -5  Туалетний папір, носові хустинки, рушники для рук і серветки</t>
  </si>
  <si>
    <t>Код за  ДК 021-2015 ЄЗС - 33710000 -0  Парфуми, засоби гігієни та презервативи</t>
  </si>
  <si>
    <t>Код за  ДК 021-2015 ЄЗС - 39830000 -9  Продукція для чищення</t>
  </si>
  <si>
    <t>Код за  ДК 021-2015 ЄЗС - 39810000 -3  Ароматизатори та воски</t>
  </si>
  <si>
    <t>Код за  ДК 021-2015 ЄЗС - 24310000 -0  Основні неорганічні хімічні речовини</t>
  </si>
  <si>
    <t>Серветки махрові в асортименті для прибирання та миття посудуКод за  ДК 021-2015 ЄЗС - 39520000 -3  Готові текстильні вироби</t>
  </si>
  <si>
    <t>Пакети для сміттяКод за  ДК 021-2015 ЄЗС - 19640000 -4 Поліетиленові мішки та пакети для сміття</t>
  </si>
  <si>
    <t>Рукавички гумові для прибиранняКод за  ДК 021-2015 ЄЗС - 19510000 -4  Гумові вироби</t>
  </si>
  <si>
    <t>Пісок Код за ДК 021-2015 ЄЗС - 14210000 -6  Гравій, пісок, щебінь і наповнювачі</t>
  </si>
  <si>
    <t>Код за ДК 021-2015 ЄЗС -24440000-0 Добрива різні</t>
  </si>
  <si>
    <t>Сіль, лавровий лист, сода, кислота лимонна Код за  ДК 021-2015 ЄЗС - 15870000 -7  "Заправки та приправи"</t>
  </si>
  <si>
    <t>Яйця Код за  ДК 021-2015 ЄЗС - 03140000-4 "Продукція тваринництва та сукупня продукція"</t>
  </si>
  <si>
    <t>Ковбаси Код за  ДК 021-2015 ЄЗС - 15130000 -8  М’ясопродукти (ковбаси)</t>
  </si>
  <si>
    <t>заг.ф. 132 168,00</t>
  </si>
  <si>
    <t>заг.ф. 178 752,00</t>
  </si>
  <si>
    <t>Про надання послуг з розподілу електричної енергії Код за CPV 2008  ДК 021-2015 ЄЗС - 65310000-9  "Розподіл електричної енергії"</t>
  </si>
  <si>
    <t>Про надання послуг з розподілу електричної енергії Код за ДК 021-2015 ЄЗС 65310000-9- "Розподіл електричної енергії"</t>
  </si>
  <si>
    <t>Про надання послуг із забезпечення перетікать реактивної електричної енергії Код за CPV 2008  ДК 021-2015 ЄЗС - 65310000-9  Розподіл електричної енергії</t>
  </si>
  <si>
    <t>Послуги з охорони внутрішнього порядку, за допомогою пульту централізованого спостереження Код за  ДК 021-2015 ЄЗС - 79710000-4 "Охоронні послуги".</t>
  </si>
  <si>
    <t>Надання телекомунікаційних послуг, абонплата за телефон з послугою б/н код за  ДК 021-2015 ЄЗС - 64210000 -1  "Послуги телефонного зв’язку та передачі даних".</t>
  </si>
  <si>
    <t>Послуги з заправки та відновлення картриджів до принтерів,профілактика ПК (чистка комплектуючих від пилу, чистка реєстру, бекап даних), заміна фотобарабана картриджа, ремонт принтера, ремонт комп'ютерів за код ДК 021-2015 ЄЗС - 50310000-1 Технічне обслуговування і ремонт офісної техніки.</t>
  </si>
  <si>
    <t>Послуги з сервісного обслуговування системи пожежної сигналізації,охоронної сигналізації,речового оповіщення про пожежу,часофікації,автоматики димовидалення,автоматизації протипожежного водопроводу за код ДК 021-2015 ЄЗС 50410000-2 "Послуги з ремонту і технічного обслуговування вимірювальних, випробувальних і контрольних приладів"(50413200-5 Послуги з ремонту і технічного обслуговування протипожежного обладнання).</t>
  </si>
  <si>
    <t>Перевірка сигналізатора загазованості Код за  ДК 021-2015 ЄЗС - 50410000-2 Послуги з ремонту і технічного обслуговування вимірювальних, випробувальних і контрольних приладів</t>
  </si>
  <si>
    <t>Борошно, рис, перловка, пластівці вівсяні, пшоно, крупа ячна, гречана, манна, пшенична, кукурудзяна Код за  ДК 021-2015 ЄЗС - 15610000 -7  "Продукція борошномельно-круп’яної промисловості"</t>
  </si>
  <si>
    <t>Макаронні вироби Код за  ДК 021-2015 ЄЗС - 15850000 -1  "Макаронні вироби".</t>
  </si>
  <si>
    <t>Цукор, ваніль Код за  ДК 021-2015 ЄЗС - 15830000 -5  "Цукор і супутня продукція".</t>
  </si>
  <si>
    <t>Олія Код за  ДК 021-2015 ЄЗС - 15420000 -8 "Рафіновані олії та жири" (код за ДК 021:2015 15421000-5 Рафіновані олії).</t>
  </si>
  <si>
    <t>Какао-порошок Код за  ДК 021-2015 ЄЗС - 15840000-8 "Какао, шоколад та цукрові кондитерські вироби" (за кодом ДК 021:2015 15841300-8 "Какао-порошок непідсолоджений").</t>
  </si>
  <si>
    <t>Кавовий напій, чай Код за  ДК 021-2015 ЄЗС - 15860000 -4  "Кава, чай та супутня продукція".</t>
  </si>
  <si>
    <t>Сухарі панірувальні Код за  ДК 021-2015 ЄЗС - 15820000-2 Сухарі та печиво, пресерви з хлібобулочних і кондитерських виробів".</t>
  </si>
  <si>
    <t>Фруктові соки Код за  ДК 021-2015 ЄЗС - 15320000 -7  "Фруктові та овочеві соки" (за кодом ДК 021:2015 15321000-4 "Фруктові соки").</t>
  </si>
  <si>
    <t>Крохмал Код за  ДК 021-2015 ЄЗС - 15620000-0 "Крохмалі та крохмалепродукти" (за кодом ДК 021:2015 15623000-1 "Крохмалі").</t>
  </si>
  <si>
    <t>Печиво Код за  ДК 021-2015 ЄЗС - 15820000-2 Сухарі та печиво, пресерви з хлібобулочних і кондитерських виробів.</t>
  </si>
  <si>
    <t>Про надання послуг із забезпечення перетікать реактивної електричної енергії Код за CPV 2008  ДК 021-2015 ЄЗС - 65310000-9  "Розподіл електричної енергії".</t>
  </si>
  <si>
    <t>Метрологічні послуги з повірки ваг електронних х визначенням маси,ціни та вартості усіх типів, повірки ваг для статистичного зважування понад 50 до 500кг усіх типів Код за  ДК 021-2015 ЄЗС - 50410000-2 Послуги з ремонту і технічного обслуговування вимірювальних, випробувальних і контрольних приладів.</t>
  </si>
  <si>
    <t>Послуги по опломбуванню,розпломбуванню приладу обліку лічильника води Код за  ДК 021-2015 ЄЗС - 50410000-2 Послуги з ремонту і технічного обслуговування вимірювальних, випробувальних і контрольних приладів.</t>
  </si>
  <si>
    <t>Перевірка,прочищення димових та вентиляційних каналів від котлаКод за  ДК 021-2015 ЄЗС - 50410000-2 Послуги з ремонту і технічного обслуговування вимірювальних, випробувальних і контрольних приладів.</t>
  </si>
  <si>
    <t>Послуги з калібровки та повірки газових приладів та обладнання: калібровка та повірка коректору прир. газу "ВЕГА-1.01",заміна елементу живлення коректору прир. газу "ВЕГА",повірка сигналізотору газаКод за  ДК 021-2015 ЄЗС - 50410000-2 Послуги з ремонту і технічного обслуговування вимірювальних, випробувальних і контрольних приладів.</t>
  </si>
  <si>
    <t>Послуги з ремонту з заміною акумулятора системи пожежної сигналізаціїКод за  ДК 021-2015 ЄЗС - 50410000-2 Послуги з ремонту і технічного обслуговування вимірювальних, випробувальних і контрольних приладів.</t>
  </si>
  <si>
    <t>Послуги з технічного обслуговування первинних засобів пожежогасіння (вогнегасників),перезарядження вогнегасника ВП-5,ВВК-2,Ремонт ЗПП ВП,ЗПП ВВК,Заміна прокладки гумової,мембрани,шайби,етикетки,пломбування вогнегасника Код за  ДК 021-2015 ЄЗС - 50410000-2 Послуги з ремонту і технічного обслуговування вимірювальних, випробувальних і контрольних приладів.</t>
  </si>
  <si>
    <t>Послуги з доступу до мережі Інтернет код за  ДК 021-2015 ЄЗС - 72410000 -7   Послуги провайдерів (72411000-4 Постачальники Інтернет-послуг).</t>
  </si>
  <si>
    <t>Послуги у сфері інформатизації: Інформаційно-консультативні послуги з супроводження ПЗ «M.E.DocКод за  ДК 021-2015 ЄЗС - 72260000 -5   "Послуги, пов’язані з програмним забезпеченням".</t>
  </si>
  <si>
    <t>Послуга з обробки даних,постачання,видачі та обслуговування кваліфікованих сертифікатів відкритих ключів кваліфікованого електронного підписуКод за  ДК 021-2015 ЄЗС - 72310000-1 "Послуги з обробки даних".</t>
  </si>
  <si>
    <t>Заміри освітл.та мікроклімату в груп..Код за  ДК 021-2015 ЄЗС - 71630000 -3  Послуги з технічного огляду та випробовувань.</t>
  </si>
  <si>
    <r>
      <t xml:space="preserve">Перевірка димових та вентиляційних котлів у топковій Код за  ДК 021-2015 ЄЗС - 71630000 -3  Послуги з технічного огляду та випробовувань. </t>
    </r>
    <r>
      <rPr>
        <sz val="11"/>
        <color rgb="FFFF0000"/>
        <rFont val="Times New Roman"/>
        <family val="1"/>
        <charset val="204"/>
      </rPr>
      <t>71310000-4</t>
    </r>
  </si>
  <si>
    <t>Послуги із перевірки (огляду) пристроїв блискавкозахисту у відповідності до вимог п.1.21 р. IV "Правил пожежної безпеки в Україні" та ДСТУ Б В.2.5-38:2008 "Інженерне обладнання будинків і споруд." 71630000-3 Послуги з технічного огляду та випробовувань (Код за  ДК 021-2015 ЄЗС - 71631000-0 "Послуги з технічного огляду").</t>
  </si>
  <si>
    <t>Послуги з виготовлення технічного звіту (протоколи вимірів)  та здійснення комплексної перевірки технічного стану по виміру повного опору петлі фаза – нуль, опору ізоляції проводки, кабельних ліній, електрообладнання, живильних та освітлювальних мереж, вимірювання опору розтікання струму на основних заземлювачах та перехідного опору магістралей та вимірювання опору пристроїв блискавкозахисту згідно норм та вимог ПТЕЕС, ПБЕЕС, ПКЕЕ, ПУЄ Код за  ДК 021-2015 ЄЗС - 71630000 -3  Послуги з технічного огляду та випробовувань.</t>
  </si>
  <si>
    <t>Цілодобове спостереження за установками пожежної сигналізації Код за  ДК 021-2015 ЄЗС - 79710000-4  "Охоронні послуги".</t>
  </si>
  <si>
    <t>Технічне обслуговування настінного кондиціонеру, діагностика кондиціонеру, візуальний огляд та чистка, перевірка діє справності Код за  ДК 021-2015 ЄЗС - 50730000-1 Послуги з ремонту і технічного обслуговування охолоджувальних установок.</t>
  </si>
  <si>
    <t>Послуги з технічного обслуговування та налаштування системи поливу Код за  ДК 021-2015 ЄЗС - 50510000-3 Послуги з ремонту і технічного обслуговування насосів, клапанів, кранів і металевих контейнерів.</t>
  </si>
  <si>
    <t>Сезонна консервація системи автоматичного поливу Код за  ДК 021-2015 ЄЗС - 50510000-3 Послуги з ремонту і технічного обслуговування насосів, клапанів, кранів і металевих контейнерів.</t>
  </si>
  <si>
    <t>Послуги з технічного обслуговування систем газопостачання код за  ДК 021-2015 ЄЗС - 50510000-3 Послуги з ремонту і технічного обслуговування насосів, клапанів, кранів і металевих контейнерів.</t>
  </si>
  <si>
    <t>Послуги з ремонту і технічного обслуговування техніки Код за  ДК 021-2015 ЄЗС - 50530000-9 Послуги з ремонту і технічного обслуговування техніки.</t>
  </si>
  <si>
    <t>Послуги у сфері охорони здоров’я різні Код за  ДК 021-2015 ЄЗС - 85140000-2  Послуги у сфері охорони здоров’я різні</t>
  </si>
  <si>
    <t>Послуги дератизації та дезінсекції Код за  ДК 021-2015 ЄЗС - 90920000-2 Послуги із санітарно-гігієнічної обробки приміщень.</t>
  </si>
  <si>
    <t>Послуги з повірки приточно-витяжної вентиляційної системи Код за  ДК 021-2015 ЄЗС - 71310000-4 Консультаційні послуги у галузях інженерії та будівництва (Код за ДК 021-2015 ЄЗС - 71315410-6 Перевірка вентиляційних систем)</t>
  </si>
  <si>
    <t>Послуги зі збирання з подальшою утилізацією одноразових ємностей з медичними відходами категорії В (засоби індивідуального захисту – одноразові паперові рушники, рукавички одноразові, одноразові маски тощо) Код за  ДК 021-2015 ЄЗС - 90520000-8 Послуги у сфері поводження з радіоактивними, токсичними, медичними та небезпечними відходами.</t>
  </si>
  <si>
    <t>Послуги з прибирання снігу код за  ДК 021-2015 ЄЗС - 90620000-9 Послуги з прибирання снігу.</t>
  </si>
  <si>
    <t>Чистка килимового покритя Код за  ДК 021-2015 ЄЗС - 98310000-9 Послуги з прання і сухого чищення.</t>
  </si>
  <si>
    <t>Послуги з ремонту і технічного обслуговування персональних комп’ютерів Код за  ДК 021-2015 ЄЗС -  50320000-4 Послуги з ремонту і технічного обслуговування персональних комп’ютерів.</t>
  </si>
  <si>
    <t>спеціальний фонд 77 432,00</t>
  </si>
  <si>
    <t>заг. Ф. 49 500,00</t>
  </si>
  <si>
    <t>заг.ф. 45 000,00</t>
  </si>
  <si>
    <t>спеціальний фонд 195 870,00</t>
  </si>
  <si>
    <t>заг.ф.186 105,00</t>
  </si>
  <si>
    <t>Ряжанка код за  ДК 021-2015 ЄЗС - 15550000-8 "Молочні продукти різні".</t>
  </si>
  <si>
    <t>Дріжджі Код за  ДК 021-2015 ЄЗС - 15890000-3 "Продукти харчування та сушені продукти різні" (за код ДК 021:2015 ЄЗС 15898000-9 Дріжджі).</t>
  </si>
  <si>
    <t>Повидло, томатна паста, горошок зелений консервований, сухофрукти, ізюм, квашена капуста,солоні огірки Код за  ДК 021-2015 ЄЗС - 15330000 -0  "Оброблені фрукти та овочі".</t>
  </si>
  <si>
    <t>Послуги з обслуговування систем відеоспостереження код за  ДК 021-2015 ЄЗС - 50340000-0 "Послуги з ремонту і технічного обслуговування аудіовізуального та оптичного обладнання" (код за ДК 021-2015 ЄСЗ - 50343000-1 Послуги з ремонту і технічного обслуговування відеообладнання).</t>
  </si>
  <si>
    <t>Послуги з технічного обслуговування коректора об'єму газу код за  ДК 021-2015 ЄЗС - 50410000-2 "Послуги з ремонту і технічного обслуговування вимірювальних, випробувальних і контрольних приладів".</t>
  </si>
  <si>
    <t>Послуги із вивезення (збирання, перевезення) та утилізації твердих побутових відходів за код за ДК 021-2015 ЄЗС - 90510000 -5 "Утилізація сміття та поводження зі сміттям".</t>
  </si>
  <si>
    <t>Послуги з технічного обслуговування системи хімічної очистки води код за  ДК 021-2015 ЄЗС - 65120000-0 "Експлуатація водоочищувальних станцій".</t>
  </si>
  <si>
    <t>Охорона праці, газ, пожежна безпека, ПБЭЭЦП Код за CPV 2008  ДК 021-2015 ЄЗС  - 80510000-2 Послуги з професійної підготовки спеціалістів.</t>
  </si>
  <si>
    <t>Послуги громадського автомобільного транспорту Код за  ДК 021-2015 ЄЗС - 60112000-6   Послуги громадського автомобільного транспорту</t>
  </si>
  <si>
    <t>Послуги з розміщення у готелях Код за  ДК 021-2015 ЄЗС - 55110000-4   Послуги з розміщення у готелях</t>
  </si>
  <si>
    <t>Добові Код за  ДК 021-2015 ЄЗС - 79990000 -0  Різні послуги, пов’язані з діловою сферою.</t>
  </si>
  <si>
    <t>заг.ф.</t>
  </si>
  <si>
    <t xml:space="preserve">спеціальний фонд </t>
  </si>
  <si>
    <t>спеціальний фонд 130 515,00</t>
  </si>
  <si>
    <t>спец.ф. в р.п. 500053,20</t>
  </si>
  <si>
    <t>спец.ф. в р.п. 398 940,00</t>
  </si>
  <si>
    <t>(0 тисяч грн 00 коп.)</t>
  </si>
  <si>
    <t>(два мільйони п'ятсот сорок дві тисячі шістсот вісімдесят дев'ять грн 80 коп.)</t>
  </si>
  <si>
    <t>(тринадцять тисяч грн 00 коп.)</t>
  </si>
  <si>
    <t>(сто двадцять тисяч грн 00 коп.)</t>
  </si>
  <si>
    <t>(сорок дев'ять тисяч  п'ятсот грн 00 коп.)</t>
  </si>
  <si>
    <t>(сорок вісім тисяч грн 00 коп.)</t>
  </si>
  <si>
    <t>(вісімдесят чотири тисячі шістсот вісімдесят дев'ять грн 80 коп.)</t>
  </si>
  <si>
    <t>(сто дев'яносто вісім тисяч  грн 00 коп.)</t>
  </si>
  <si>
    <t>(сто тридцять п'ять тисяч грн 00 коп.)</t>
  </si>
  <si>
    <t>(п'ятсот п'ять тисяч грн  коп.)</t>
  </si>
  <si>
    <t>(дев'ятнадцять тисяч вісімсот двадцять три грн 40 коп.)</t>
  </si>
  <si>
    <t>(сто дев'яносто тисяч грн 00 коп.)</t>
  </si>
  <si>
    <t>(чотириста тисяч грн  коп.)</t>
  </si>
  <si>
    <t>(двадцять чотири тисячі шістсот сорок дві грн  коп.)</t>
  </si>
  <si>
    <t>(п'ять тисяч грн 00 коп.)</t>
  </si>
  <si>
    <t>(дві тисячі п'ятсот грн 00 коп.)</t>
  </si>
  <si>
    <t>(сто сорок тисяч грн 00 коп.)</t>
  </si>
  <si>
    <t>(сорок дев'ять тисяч грн 00 коп.)</t>
  </si>
  <si>
    <t>(сорок дві тисячі грн 00 коп.)</t>
  </si>
  <si>
    <t>(сорок дев'ять тисяч п'ятсот грн 00 коп.)</t>
  </si>
  <si>
    <t>(п'ятнадцять тисяч грн 00 коп.)</t>
  </si>
  <si>
    <t>(дві тисячі п'ятсот грн.00коп.)</t>
  </si>
  <si>
    <t>(сорок п'ять тисяч грн.00коп.)</t>
  </si>
  <si>
    <t>(тридцять дев'ять тисяч грн.00коп.)</t>
  </si>
  <si>
    <t>(чотири тисячі двісті грн.00коп.)</t>
  </si>
  <si>
    <t>(одна тисяча п'ятсот грн. 00коп.)</t>
  </si>
  <si>
    <t>(три тисячі сто двадцятьі грн.00коп.)</t>
  </si>
  <si>
    <t>(дві тисячі вісімсот вісімдесят грн.00коп.)</t>
  </si>
  <si>
    <t>(чотири тисячі  грн.00коп.)</t>
  </si>
  <si>
    <t>( п'ять тисяч грн 00 коп.)</t>
  </si>
  <si>
    <t>(дві тисячі чотириста грн.00коп.)</t>
  </si>
  <si>
    <t>(п'ять тисяч сто п'ятдесят три грн.36коп.)</t>
  </si>
  <si>
    <t>(чотири тисячі вісімсот грн.00 коп.)</t>
  </si>
  <si>
    <t>(дев'ять тисяч шістсот грн.00коп.)</t>
  </si>
  <si>
    <t>(двадцять тисяч сімсот грн.00коп.)</t>
  </si>
  <si>
    <t>(три тисячі  грн.00коп.)</t>
  </si>
  <si>
    <t>(вісім тисяч п'ятдесят вісім грн.82коп.)</t>
  </si>
  <si>
    <t>(чотирнадцять тисяч чотириста тридцять дві грн.04коп.)</t>
  </si>
  <si>
    <t>(чотирнадцять тисяч двісті дев'яносто шість грн.80коп.)</t>
  </si>
  <si>
    <t>(двадцять п'ять тисяч грн.00коп.)</t>
  </si>
  <si>
    <t>(шістсот гривень 00 коп.)</t>
  </si>
  <si>
    <t>(дев'ятнадцять тисяч чотириста грн 00 коп)</t>
  </si>
  <si>
    <t>(десять тисяч грн.00коп.)</t>
  </si>
  <si>
    <t>(вісім тисяч сто грн.00коп.)</t>
  </si>
  <si>
    <t xml:space="preserve">(п'ять тисяч грн 00 коп.) </t>
  </si>
  <si>
    <t>(сорок дев'ять тисяч дев'ятсот грн 00 коп.)</t>
  </si>
  <si>
    <t>(сорок чотири тисячі сто сорок дві грн.00коп.)</t>
  </si>
  <si>
    <t>(сто вісімдесят чотири тисячі сімсот грн.00коп.)</t>
  </si>
  <si>
    <t>(тридцять дві грн.16коп.)</t>
  </si>
  <si>
    <t>(триста двадцять сім тисяч дев'ятсот дванадцять грн 00 коп.)</t>
  </si>
  <si>
    <t>(тридцять дві тисячі сто двадцять вісім гривень 21 коп.)</t>
  </si>
  <si>
    <t>(тридцять тисяч двадцять п'ять грн.00коп.)</t>
  </si>
  <si>
    <t>(двісті шістнадцять тисяч чотириста вісімдесят грн.79коп.)</t>
  </si>
  <si>
    <t>(дев'ять тисяч грн.00 коп.)</t>
  </si>
  <si>
    <t>в т. ч. спеціальний фонд          1 387 500,00 грн                          плюс Річний план                  1 590 885,00</t>
  </si>
  <si>
    <t>(чотири мільйони п'ятсот двадцять тисяч вісімсот п'ятдесят грн. 80 коп.)</t>
  </si>
  <si>
    <t>(двадцять п'ять тисяч двісті двадцять дві грн.00коп.)</t>
  </si>
  <si>
    <r>
      <t>Затверджений  рішенням тендерного комітету від 18 січня</t>
    </r>
    <r>
      <rPr>
        <sz val="12"/>
        <color rgb="FFFF0000"/>
        <rFont val="Times New Roman"/>
        <family val="1"/>
        <charset val="204"/>
      </rPr>
      <t xml:space="preserve"> </t>
    </r>
    <r>
      <rPr>
        <u/>
        <sz val="12"/>
        <color rgb="FFFF0000"/>
        <rFont val="Times New Roman"/>
        <family val="1"/>
        <charset val="204"/>
      </rPr>
      <t>2021 року № 1</t>
    </r>
  </si>
  <si>
    <t>(двадцять п'ять тисяч двісті двадцять дві грн  00 коп.)</t>
  </si>
  <si>
    <t>(один мільйон п'ятсот п'ятнадцять тисяч чотириста сорок п'ять грн 00 коп.)</t>
  </si>
  <si>
    <t>(п'ятнадцять тисяч грн. 00 коп.)</t>
  </si>
  <si>
    <t>(чотириста тринадцять тисяч чотириста дев'яносто чотири грн 00 коп.)</t>
  </si>
  <si>
    <t>Код за  ДК 021-2015 ЄЗС - 44810000-1  Фарби (пігмент, фарба фасадна, фарба для побутової техніки, емаль сіра,коричнева)</t>
  </si>
  <si>
    <t>Код за  ДК 021-2015 ЄЗС - 44820000-4 Лаки (морилка для деревини)</t>
  </si>
  <si>
    <t>Код за  ДК 021-2015 ЄЗС - 44830000-7 Мастики, шпаклівки, замазки та розчинники (піна монтажна, уайт-спирт, шпаклівка)</t>
  </si>
  <si>
    <t>Код за  ДК 021-2015 ЄЗС - 22210000 -5  Газети (журнали, газети, Е-журнали)</t>
  </si>
  <si>
    <t>Код за ДК 021-2015 ЄЗС -  03120000 -8  Продукція рослинництва, у тому числі тепличного (квіти петунія, віола, лобелія, петунія ампельна)</t>
  </si>
  <si>
    <t>Код за  ДК 021-2015 ЄЗС - 19210000-1 Натуральні тканини (тканина бязь, тканина рушникова)</t>
  </si>
  <si>
    <t>Код за  ДК 021-2015 ЄЗС - 44110000-4 Конструкційні матеріали (кут зовнішній, завершення)</t>
  </si>
  <si>
    <t>Код за  ДК 021-2015 ЄЗС - 31220000 -4  Елементи електричних схем (заглушка в розетку)</t>
  </si>
  <si>
    <t>Код за  ДК 021-2015 ЄЗС - 31410000-3 Гальванічні елементи (батарейки)</t>
  </si>
  <si>
    <t>Код за  ДК 021-2015 ЄЗС - 44410000-7 Вироби для ванної кімнати та кухні (змішувач, вантузи)</t>
  </si>
  <si>
    <t>Код за  ДК 021-2015 ЄЗС - 39220000 -0  Кухонне приладдя, товари для дому та господарства і приладдя для закладів громадського харчування (пензлі, валики, ручки на валики, кюветки)</t>
  </si>
  <si>
    <t>Код за  ДК 021-2015 ЄЗС - 38420000-5 Прилади для вимірювання витрати, рівня та тиску рідин і газів (манометри,напороміри)</t>
  </si>
  <si>
    <t>Код за  ДК 021-2015 ЄЗС - 42220000-4 Частини машин для обробки продуктів харчування, виробництва напоїв та обробки тютюну (Решітка ножова 10*10мм- 04.03.00 та Диск терочний МПР-350М 11.00)</t>
  </si>
  <si>
    <t>спец.ф. 22 000,00</t>
  </si>
  <si>
    <t>спец.ф.</t>
  </si>
  <si>
    <t>(двісті одинадцять тисяч дев'ять грн 60 коп.)</t>
  </si>
  <si>
    <t>(дванадцять тисяч вісімсот вісімдесят дев'ять грн.80коп.)</t>
  </si>
  <si>
    <t>(сорок дев'ять тисяч вісімсот грн 00 коп.)</t>
  </si>
  <si>
    <t xml:space="preserve">(триста двадцять три грн 48 коп.) </t>
  </si>
  <si>
    <t>(чотири тисячі шістсот сімдесят шість грн.52коп.)</t>
  </si>
  <si>
    <t xml:space="preserve">(чотири тисячі триста п'ятдесят одна грн 00 коп.) </t>
  </si>
  <si>
    <t>(шістсот сорок дев'ять грн.00коп.)</t>
  </si>
  <si>
    <t xml:space="preserve">(чотири тисячі шістсот сорок грн 00 коп.) </t>
  </si>
  <si>
    <t>(триста шістдесят грн.00коп.)</t>
  </si>
  <si>
    <t>Послуги громадського автомобільного транспорту Код за  ДК 021-2015 ЄЗС - 60112000-6   Послуги громадського автомобільного транспорту.</t>
  </si>
  <si>
    <t>Послуги з розміщення у готелях Код за  ДК 021-2015 ЄЗС - 55110000-4   Послуги з розміщення у готелях.</t>
  </si>
  <si>
    <t>Сосиски Код за  ДК 021-2015 ЄЗС - 15130000 -8  М’ясопродукти (15131120-2 – ковбасні вироби).</t>
  </si>
  <si>
    <t>Серветки паперові Диво, туалетний папір Обухів Код за  ДК 021-2015 ЄЗС - 33760000 -5  "Туалетний папір, носові хустинки, рушники для рук і серветки".</t>
  </si>
  <si>
    <t>(десять тисяч тридцять дві грн 00 коп.)</t>
  </si>
  <si>
    <t>10032-серветки, туал.папір</t>
  </si>
  <si>
    <t>(десять тисяч тридцять дві грн 00 коп)</t>
  </si>
  <si>
    <r>
      <t>Затверджений  рішенням тендерного комітету від 01 лютого</t>
    </r>
    <r>
      <rPr>
        <sz val="12"/>
        <color rgb="FFFF0000"/>
        <rFont val="Times New Roman"/>
        <family val="1"/>
        <charset val="204"/>
      </rPr>
      <t xml:space="preserve"> </t>
    </r>
    <r>
      <rPr>
        <u/>
        <sz val="12"/>
        <color rgb="FFFF0000"/>
        <rFont val="Times New Roman"/>
        <family val="1"/>
        <charset val="204"/>
      </rPr>
      <t>2021 року № 3</t>
    </r>
  </si>
  <si>
    <t>Послуги з технічного обслуговування системи газопостачання та газового обладнання (крім ВОГ) код за  ДК 021-2015 ЄЗС - 50530000-9 "Послуги з ремонту і технічного обслуговування техніки".</t>
  </si>
  <si>
    <r>
      <t xml:space="preserve">Затверджений  рішенням тендерного комітету від 08 лютого </t>
    </r>
    <r>
      <rPr>
        <u/>
        <sz val="12"/>
        <rFont val="Times New Roman"/>
        <family val="1"/>
        <charset val="204"/>
      </rPr>
      <t>2021 року № 4</t>
    </r>
  </si>
  <si>
    <t>річного плану закупівель на 2021 рік  (зі змінами)</t>
  </si>
  <si>
    <t>Перевірка димових та вентиляційних котлів у топковій Код за  ДК 021-2015 ЄЗС - 71630000 -3  Послуги з технічного огляду та випробовувань. 71310000-4</t>
  </si>
  <si>
    <t>(чотири мільйони п'ятсот тридцять тисяч дев'ятсот шістдесят вісім грн. 00 коп.)</t>
  </si>
  <si>
    <t>(два мільйони п'ятсот сорок дві тисячі сімсот сімдесят п'ять грн 00 коп.)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</si>
</sst>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р.&quot;"/>
    <numFmt numFmtId="165" formatCode="#,##0.00_р_."/>
  </numFmts>
  <fonts count="66" x14ac:knownFonts="1">
    <font>
      <sz val="11"/>
      <color theme="1"/>
      <name val="Calibri"/>
      <family val="2"/>
      <charset val="204"/>
      <scheme val="minor"/>
    </font>
    <font>
      <sz val="12"/>
      <color indexed="8"/>
      <name val="Times New Roman"/>
      <family val="1"/>
      <charset val="204"/>
    </font>
    <font>
      <sz val="9"/>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b/>
      <i/>
      <sz val="10"/>
      <color indexed="8"/>
      <name val="Times New Roman"/>
      <family val="1"/>
      <charset val="204"/>
    </font>
    <font>
      <sz val="10"/>
      <color indexed="8"/>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i/>
      <sz val="11"/>
      <color indexed="8"/>
      <name val="Calibri"/>
      <family val="2"/>
      <charset val="204"/>
    </font>
    <font>
      <i/>
      <sz val="9"/>
      <color indexed="8"/>
      <name val="Times New Roman"/>
      <family val="1"/>
      <charset val="204"/>
    </font>
    <font>
      <i/>
      <sz val="12"/>
      <name val="Times New Roman"/>
      <family val="1"/>
      <charset val="204"/>
    </font>
    <font>
      <i/>
      <sz val="9"/>
      <name val="Times New Roman"/>
      <family val="1"/>
      <charset val="204"/>
    </font>
    <font>
      <b/>
      <sz val="14"/>
      <name val="Times New Roman"/>
      <family val="1"/>
      <charset val="204"/>
    </font>
    <font>
      <b/>
      <i/>
      <sz val="14"/>
      <color indexed="8"/>
      <name val="Times New Roman"/>
      <family val="1"/>
      <charset val="204"/>
    </font>
    <font>
      <b/>
      <i/>
      <sz val="20"/>
      <color indexed="8"/>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sz val="12"/>
      <color theme="1"/>
      <name val="Calibri"/>
      <family val="2"/>
      <charset val="204"/>
      <scheme val="minor"/>
    </font>
    <font>
      <u/>
      <sz val="12"/>
      <name val="Times New Roman"/>
      <family val="1"/>
      <charset val="204"/>
    </font>
    <font>
      <b/>
      <sz val="11"/>
      <color indexed="8"/>
      <name val="Times New Roman"/>
      <family val="1"/>
      <charset val="204"/>
    </font>
    <font>
      <b/>
      <i/>
      <sz val="11"/>
      <color indexed="8"/>
      <name val="Times New Roman"/>
      <family val="1"/>
      <charset val="204"/>
    </font>
    <font>
      <sz val="11"/>
      <name val="Calibri"/>
      <family val="2"/>
      <charset val="204"/>
      <scheme val="minor"/>
    </font>
    <font>
      <b/>
      <sz val="11"/>
      <color theme="1"/>
      <name val="Calibri"/>
      <family val="2"/>
      <charset val="204"/>
      <scheme val="minor"/>
    </font>
    <font>
      <sz val="12"/>
      <color theme="1"/>
      <name val="Times New Roman"/>
      <family val="1"/>
      <charset val="204"/>
    </font>
    <font>
      <b/>
      <sz val="12"/>
      <name val="Times New Roman"/>
      <family val="1"/>
      <charset val="204"/>
    </font>
    <font>
      <sz val="12"/>
      <color rgb="FF333333"/>
      <name val="Times New Roman"/>
      <family val="1"/>
      <charset val="204"/>
    </font>
    <font>
      <b/>
      <sz val="14"/>
      <color indexed="8"/>
      <name val="Times New Roman"/>
      <family val="1"/>
      <charset val="204"/>
    </font>
    <font>
      <b/>
      <sz val="12"/>
      <color theme="1"/>
      <name val="Times New Roman"/>
      <family val="1"/>
      <charset val="204"/>
    </font>
    <font>
      <sz val="11"/>
      <color rgb="FFFF0000"/>
      <name val="Calibri"/>
      <family val="2"/>
      <charset val="204"/>
      <scheme val="minor"/>
    </font>
    <font>
      <b/>
      <sz val="11"/>
      <color indexed="8"/>
      <name val="Calibri"/>
      <family val="2"/>
      <charset val="204"/>
    </font>
    <font>
      <b/>
      <sz val="11"/>
      <name val="Calibri"/>
      <family val="2"/>
      <charset val="204"/>
      <scheme val="minor"/>
    </font>
    <font>
      <sz val="11"/>
      <color rgb="FF00B050"/>
      <name val="Calibri"/>
      <family val="2"/>
      <charset val="204"/>
      <scheme val="minor"/>
    </font>
    <font>
      <sz val="11"/>
      <color theme="9" tint="-0.249977111117893"/>
      <name val="Calibri"/>
      <family val="2"/>
      <charset val="204"/>
      <scheme val="minor"/>
    </font>
    <font>
      <b/>
      <i/>
      <sz val="14"/>
      <color rgb="FFFF0000"/>
      <name val="Times New Roman"/>
      <family val="1"/>
      <charset val="204"/>
    </font>
    <font>
      <sz val="12"/>
      <color rgb="FFFF0000"/>
      <name val="Times New Roman"/>
      <family val="1"/>
      <charset val="204"/>
    </font>
    <font>
      <u/>
      <sz val="12"/>
      <color rgb="FFFF0000"/>
      <name val="Times New Roman"/>
      <family val="1"/>
      <charset val="204"/>
    </font>
    <font>
      <i/>
      <sz val="11"/>
      <color indexed="8"/>
      <name val="Times New Roman"/>
      <family val="1"/>
      <charset val="204"/>
    </font>
    <font>
      <i/>
      <sz val="11"/>
      <name val="Times New Roman"/>
      <family val="1"/>
      <charset val="204"/>
    </font>
    <font>
      <b/>
      <sz val="9"/>
      <color indexed="8"/>
      <name val="Times New Roman"/>
      <family val="1"/>
      <charset val="204"/>
    </font>
    <font>
      <b/>
      <i/>
      <sz val="9"/>
      <color indexed="8"/>
      <name val="Times New Roman"/>
      <family val="1"/>
      <charset val="204"/>
    </font>
    <font>
      <b/>
      <i/>
      <sz val="9"/>
      <name val="Times New Roman"/>
      <family val="1"/>
      <charset val="204"/>
    </font>
    <font>
      <sz val="11"/>
      <color theme="1"/>
      <name val="Times New Roman"/>
      <family val="1"/>
      <charset val="204"/>
    </font>
    <font>
      <sz val="9"/>
      <name val="Times New Roman"/>
      <family val="1"/>
      <charset val="204"/>
    </font>
    <font>
      <b/>
      <sz val="14"/>
      <color theme="1"/>
      <name val="Calibri"/>
      <family val="2"/>
      <charset val="204"/>
      <scheme val="minor"/>
    </font>
    <font>
      <sz val="11"/>
      <color rgb="FFFF0000"/>
      <name val="Times New Roman"/>
      <family val="1"/>
      <charset val="204"/>
    </font>
    <font>
      <sz val="9"/>
      <color rgb="FFFF0000"/>
      <name val="Times New Roman"/>
      <family val="1"/>
      <charset val="204"/>
    </font>
    <font>
      <b/>
      <sz val="14"/>
      <color rgb="FFFF0000"/>
      <name val="Times New Roman"/>
      <family val="1"/>
      <charset val="204"/>
    </font>
    <font>
      <i/>
      <sz val="9"/>
      <color rgb="FFFF0000"/>
      <name val="Times New Roman"/>
      <family val="1"/>
      <charset val="204"/>
    </font>
    <font>
      <i/>
      <sz val="9"/>
      <color theme="1"/>
      <name val="Times New Roman"/>
      <family val="1"/>
      <charset val="204"/>
    </font>
    <font>
      <b/>
      <sz val="16"/>
      <color indexed="8"/>
      <name val="Times New Roman"/>
      <family val="1"/>
      <charset val="204"/>
    </font>
    <font>
      <i/>
      <sz val="12"/>
      <color theme="1"/>
      <name val="Times New Roman"/>
      <family val="1"/>
      <charset val="204"/>
    </font>
    <font>
      <sz val="11"/>
      <color theme="0"/>
      <name val="Times New Roman"/>
      <family val="1"/>
      <charset val="204"/>
    </font>
    <font>
      <i/>
      <sz val="10"/>
      <color indexed="8"/>
      <name val="Times New Roman"/>
      <family val="1"/>
      <charset val="204"/>
    </font>
    <font>
      <b/>
      <i/>
      <sz val="14"/>
      <name val="Times New Roman"/>
      <family val="1"/>
      <charset val="204"/>
    </font>
    <font>
      <b/>
      <i/>
      <sz val="20"/>
      <name val="Times New Roman"/>
      <family val="1"/>
      <charset val="204"/>
    </font>
    <font>
      <b/>
      <i/>
      <sz val="11"/>
      <name val="Times New Roman"/>
      <family val="1"/>
      <charset val="204"/>
    </font>
    <font>
      <b/>
      <i/>
      <sz val="12"/>
      <name val="Times New Roman"/>
      <family val="1"/>
      <charset val="204"/>
    </font>
    <font>
      <b/>
      <sz val="10"/>
      <name val="Times New Roman"/>
      <family val="1"/>
      <charset val="204"/>
    </font>
    <font>
      <b/>
      <sz val="16"/>
      <name val="Times New Roman"/>
      <family val="1"/>
      <charset val="204"/>
    </font>
    <font>
      <b/>
      <i/>
      <sz val="10"/>
      <name val="Times New Roman"/>
      <family val="1"/>
      <charset val="204"/>
    </font>
    <font>
      <i/>
      <sz val="10"/>
      <name val="Times New Roman"/>
      <family val="1"/>
      <charset val="204"/>
    </font>
    <font>
      <sz val="12"/>
      <name val="Calibri"/>
      <family val="2"/>
      <charset val="204"/>
      <scheme val="minor"/>
    </font>
  </fonts>
  <fills count="14">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28">
    <xf numFmtId="0" fontId="0" fillId="0" borderId="0" xfId="0"/>
    <xf numFmtId="0" fontId="1" fillId="0" borderId="0" xfId="0" applyFont="1" applyAlignment="1">
      <alignment horizontal="center"/>
    </xf>
    <xf numFmtId="0" fontId="11" fillId="0" borderId="0" xfId="0" applyFont="1"/>
    <xf numFmtId="0" fontId="2" fillId="0" borderId="0" xfId="0" applyFont="1" applyAlignment="1">
      <alignment horizontal="center"/>
    </xf>
    <xf numFmtId="0" fontId="0" fillId="0" borderId="0" xfId="0" applyFill="1"/>
    <xf numFmtId="0" fontId="7"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xf>
    <xf numFmtId="0" fontId="2"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7" xfId="0" applyNumberFormat="1" applyFont="1" applyFill="1" applyBorder="1" applyAlignment="1" applyProtection="1">
      <alignment horizontal="center"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xf>
    <xf numFmtId="165" fontId="5" fillId="5" borderId="1"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4"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165" fontId="5" fillId="5" borderId="14" xfId="0" applyNumberFormat="1" applyFont="1" applyFill="1" applyBorder="1" applyAlignment="1">
      <alignment horizontal="center" vertical="center" wrapText="1"/>
    </xf>
    <xf numFmtId="0" fontId="7" fillId="5" borderId="14" xfId="0" applyFont="1" applyFill="1" applyBorder="1" applyAlignment="1">
      <alignment horizontal="center" vertical="center"/>
    </xf>
    <xf numFmtId="0" fontId="7" fillId="5" borderId="14" xfId="0" applyFont="1" applyFill="1" applyBorder="1" applyAlignment="1">
      <alignment horizontal="center" vertical="center" wrapText="1"/>
    </xf>
    <xf numFmtId="0" fontId="0" fillId="0" borderId="9" xfId="0" applyBorder="1"/>
    <xf numFmtId="0" fontId="0" fillId="0" borderId="19" xfId="0" applyBorder="1"/>
    <xf numFmtId="0" fontId="4" fillId="0" borderId="15" xfId="0" applyFont="1" applyBorder="1" applyAlignment="1">
      <alignment horizontal="center" vertical="center"/>
    </xf>
    <xf numFmtId="0" fontId="1" fillId="4" borderId="8" xfId="0" applyFont="1" applyFill="1" applyBorder="1" applyAlignment="1">
      <alignment horizontal="center" vertical="center" wrapText="1"/>
    </xf>
    <xf numFmtId="0" fontId="4" fillId="0" borderId="18" xfId="0" applyFont="1" applyBorder="1" applyAlignment="1">
      <alignment horizontal="center" vertical="center"/>
    </xf>
    <xf numFmtId="0" fontId="0" fillId="0" borderId="0" xfId="0" applyFont="1"/>
    <xf numFmtId="0" fontId="21" fillId="0" borderId="0" xfId="0" applyFont="1"/>
    <xf numFmtId="0" fontId="13" fillId="0" borderId="0" xfId="0" applyNumberFormat="1" applyFont="1" applyFill="1" applyBorder="1" applyAlignment="1" applyProtection="1">
      <alignment horizontal="center" vertical="top"/>
    </xf>
    <xf numFmtId="0" fontId="22" fillId="0" borderId="0" xfId="0" applyNumberFormat="1" applyFont="1" applyFill="1" applyBorder="1" applyAlignment="1" applyProtection="1">
      <alignment horizontal="left" vertical="center"/>
    </xf>
    <xf numFmtId="0" fontId="24" fillId="0" borderId="9" xfId="0" applyFont="1" applyBorder="1" applyAlignment="1">
      <alignment horizontal="center" vertical="center"/>
    </xf>
    <xf numFmtId="0" fontId="24" fillId="0" borderId="20" xfId="0" applyFont="1" applyBorder="1" applyAlignment="1">
      <alignment horizontal="center" vertical="center"/>
    </xf>
    <xf numFmtId="0" fontId="24" fillId="0" borderId="9" xfId="0" applyFont="1" applyBorder="1" applyAlignment="1">
      <alignment horizontal="center" vertical="center" wrapText="1"/>
    </xf>
    <xf numFmtId="0" fontId="25" fillId="0" borderId="0" xfId="0" applyFont="1"/>
    <xf numFmtId="0" fontId="0" fillId="0" borderId="0" xfId="0" applyBorder="1"/>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1" fillId="0" borderId="1" xfId="0" applyFont="1" applyBorder="1" applyAlignment="1">
      <alignment horizontal="center"/>
    </xf>
    <xf numFmtId="0" fontId="27" fillId="0" borderId="1" xfId="0" applyFont="1" applyBorder="1" applyAlignment="1">
      <alignment horizontal="center"/>
    </xf>
    <xf numFmtId="0" fontId="1" fillId="0" borderId="0" xfId="0" applyFont="1" applyAlignment="1">
      <alignment vertical="center"/>
    </xf>
    <xf numFmtId="0" fontId="1" fillId="0" borderId="23" xfId="0" applyFont="1" applyBorder="1" applyAlignment="1">
      <alignment horizontal="center"/>
    </xf>
    <xf numFmtId="0" fontId="7" fillId="0" borderId="0" xfId="0" applyFont="1" applyBorder="1" applyAlignment="1">
      <alignment horizontal="center" vertical="top"/>
    </xf>
    <xf numFmtId="0" fontId="7" fillId="0" borderId="0" xfId="0" applyFont="1" applyAlignment="1">
      <alignment horizontal="center" vertical="top"/>
    </xf>
    <xf numFmtId="0" fontId="22" fillId="0" borderId="0" xfId="0" applyNumberFormat="1" applyFont="1" applyFill="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26" xfId="0" applyBorder="1"/>
    <xf numFmtId="0" fontId="0" fillId="0" borderId="28" xfId="0" applyBorder="1"/>
    <xf numFmtId="0" fontId="0" fillId="0" borderId="0" xfId="0" applyAlignment="1">
      <alignment vertical="top"/>
    </xf>
    <xf numFmtId="0" fontId="32" fillId="0" borderId="0" xfId="0" applyFont="1"/>
    <xf numFmtId="0" fontId="26" fillId="0" borderId="0" xfId="0" applyFont="1"/>
    <xf numFmtId="2" fontId="26" fillId="0" borderId="0" xfId="0" applyNumberFormat="1" applyFont="1"/>
    <xf numFmtId="0" fontId="0" fillId="0" borderId="0" xfId="0" applyFill="1" applyAlignment="1">
      <alignment horizontal="left" wrapText="1"/>
    </xf>
    <xf numFmtId="0" fontId="0" fillId="0" borderId="0" xfId="0" applyBorder="1" applyAlignment="1">
      <alignment vertical="top" wrapText="1"/>
    </xf>
    <xf numFmtId="0" fontId="22" fillId="0" borderId="0" xfId="0" applyNumberFormat="1" applyFont="1" applyFill="1" applyBorder="1" applyAlignment="1" applyProtection="1">
      <alignment horizontal="left"/>
    </xf>
    <xf numFmtId="2" fontId="0" fillId="0" borderId="0" xfId="0" applyNumberFormat="1"/>
    <xf numFmtId="0" fontId="34" fillId="0" borderId="0" xfId="0" applyFont="1"/>
    <xf numFmtId="0" fontId="26" fillId="0" borderId="0" xfId="0" applyFont="1" applyAlignment="1">
      <alignment wrapText="1"/>
    </xf>
    <xf numFmtId="0" fontId="0" fillId="0" borderId="0" xfId="0" applyFont="1" applyAlignment="1">
      <alignment vertical="top"/>
    </xf>
    <xf numFmtId="2" fontId="35" fillId="0" borderId="0" xfId="0" applyNumberFormat="1" applyFont="1"/>
    <xf numFmtId="0" fontId="35" fillId="0" borderId="0" xfId="0" applyFont="1"/>
    <xf numFmtId="0" fontId="36" fillId="0" borderId="0" xfId="0" applyFont="1"/>
    <xf numFmtId="0" fontId="13" fillId="7" borderId="23" xfId="0" applyNumberFormat="1" applyFont="1" applyFill="1" applyBorder="1" applyAlignment="1" applyProtection="1">
      <alignment horizontal="center" vertical="center" wrapText="1" shrinkToFit="1"/>
    </xf>
    <xf numFmtId="0" fontId="18" fillId="7" borderId="6"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0" fillId="6" borderId="0" xfId="0" applyFill="1"/>
    <xf numFmtId="0" fontId="0" fillId="6" borderId="0" xfId="0" applyFill="1" applyBorder="1" applyAlignment="1">
      <alignment wrapText="1"/>
    </xf>
    <xf numFmtId="0" fontId="26" fillId="0" borderId="0" xfId="0" applyFont="1" applyAlignment="1"/>
    <xf numFmtId="0" fontId="28" fillId="0" borderId="0" xfId="0" applyNumberFormat="1" applyFont="1" applyFill="1" applyBorder="1" applyAlignment="1" applyProtection="1">
      <alignment horizontal="left" vertical="center" shrinkToFit="1"/>
    </xf>
    <xf numFmtId="0" fontId="0" fillId="0" borderId="0" xfId="0" applyAlignment="1">
      <alignment wrapText="1"/>
    </xf>
    <xf numFmtId="0" fontId="0" fillId="0" borderId="0" xfId="0" applyAlignment="1">
      <alignment vertical="top" wrapText="1"/>
    </xf>
    <xf numFmtId="0" fontId="25" fillId="0" borderId="0" xfId="0" applyFont="1" applyAlignment="1">
      <alignment vertical="top" wrapText="1"/>
    </xf>
    <xf numFmtId="0" fontId="0" fillId="6" borderId="0" xfId="0" applyFill="1" applyBorder="1"/>
    <xf numFmtId="0" fontId="26" fillId="6" borderId="0" xfId="0" applyFont="1" applyFill="1" applyAlignment="1">
      <alignment horizontal="left"/>
    </xf>
    <xf numFmtId="0" fontId="0" fillId="6" borderId="0" xfId="0" applyFill="1" applyBorder="1" applyAlignment="1"/>
    <xf numFmtId="0" fontId="32" fillId="0" borderId="0" xfId="0" applyFont="1" applyBorder="1"/>
    <xf numFmtId="0" fontId="26" fillId="0" borderId="0" xfId="0" applyFont="1" applyBorder="1" applyAlignment="1">
      <alignment horizontal="left"/>
    </xf>
    <xf numFmtId="0" fontId="11" fillId="0" borderId="0" xfId="0" applyFont="1" applyBorder="1"/>
    <xf numFmtId="0" fontId="33" fillId="0" borderId="0" xfId="0" applyFont="1" applyBorder="1" applyAlignment="1">
      <alignment horizontal="left"/>
    </xf>
    <xf numFmtId="0" fontId="29"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9" fillId="4" borderId="1" xfId="0" applyNumberFormat="1" applyFont="1" applyFill="1" applyBorder="1" applyAlignment="1">
      <alignment horizontal="center" wrapText="1"/>
    </xf>
    <xf numFmtId="2" fontId="19" fillId="7" borderId="1" xfId="0" applyNumberFormat="1" applyFont="1" applyFill="1" applyBorder="1" applyAlignment="1">
      <alignment horizontal="center" vertical="center" wrapText="1"/>
    </xf>
    <xf numFmtId="165" fontId="9" fillId="4" borderId="3" xfId="0" applyNumberFormat="1" applyFont="1" applyFill="1" applyBorder="1" applyAlignment="1">
      <alignment horizontal="center" vertical="center" wrapText="1"/>
    </xf>
    <xf numFmtId="0" fontId="25" fillId="0" borderId="0" xfId="0" applyFont="1" applyBorder="1" applyAlignment="1">
      <alignment vertical="top" wrapText="1"/>
    </xf>
    <xf numFmtId="0" fontId="0" fillId="0" borderId="0" xfId="0" applyFont="1" applyBorder="1" applyAlignment="1">
      <alignment vertical="top" wrapText="1"/>
    </xf>
    <xf numFmtId="0" fontId="0" fillId="0" borderId="0" xfId="0" quotePrefix="1"/>
    <xf numFmtId="165" fontId="1" fillId="4" borderId="5" xfId="0" applyNumberFormat="1" applyFont="1" applyFill="1" applyBorder="1" applyAlignment="1">
      <alignment horizontal="center" vertical="center" wrapText="1"/>
    </xf>
    <xf numFmtId="0" fontId="1" fillId="4" borderId="5" xfId="0" applyFont="1" applyFill="1" applyBorder="1" applyAlignment="1">
      <alignment horizontal="center"/>
    </xf>
    <xf numFmtId="165" fontId="5" fillId="2" borderId="25" xfId="0" applyNumberFormat="1" applyFont="1" applyFill="1" applyBorder="1" applyAlignment="1">
      <alignment horizontal="center" vertical="center" wrapText="1"/>
    </xf>
    <xf numFmtId="164" fontId="10" fillId="2" borderId="30" xfId="0" applyNumberFormat="1" applyFont="1" applyFill="1" applyBorder="1" applyAlignment="1">
      <alignment horizontal="center" vertical="center" wrapText="1"/>
    </xf>
    <xf numFmtId="165" fontId="5"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65" fontId="23" fillId="2" borderId="9" xfId="0"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7" fillId="5" borderId="4" xfId="0" applyFont="1" applyFill="1" applyBorder="1" applyAlignment="1">
      <alignment horizontal="center" vertical="center"/>
    </xf>
    <xf numFmtId="165" fontId="23" fillId="2" borderId="25"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6" fillId="2" borderId="30" xfId="0" applyFont="1" applyFill="1" applyBorder="1" applyAlignment="1">
      <alignment horizontal="center" vertical="center" wrapText="1"/>
    </xf>
    <xf numFmtId="165" fontId="5" fillId="2" borderId="9" xfId="0" applyNumberFormat="1" applyFont="1" applyFill="1" applyBorder="1" applyAlignment="1">
      <alignment horizontal="center" vertical="center" wrapText="1"/>
    </xf>
    <xf numFmtId="0" fontId="18" fillId="4" borderId="23" xfId="0" applyFont="1" applyFill="1" applyBorder="1" applyAlignment="1">
      <alignment horizontal="center" vertical="center"/>
    </xf>
    <xf numFmtId="0" fontId="7" fillId="4" borderId="5" xfId="0" applyFont="1" applyFill="1" applyBorder="1" applyAlignment="1">
      <alignment horizontal="center" vertical="center"/>
    </xf>
    <xf numFmtId="165" fontId="5" fillId="2" borderId="33" xfId="0" applyNumberFormat="1"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 xfId="0" applyFont="1" applyFill="1" applyBorder="1" applyAlignment="1">
      <alignment horizontal="center" vertical="center"/>
    </xf>
    <xf numFmtId="165" fontId="5" fillId="2" borderId="20" xfId="0" applyNumberFormat="1" applyFont="1" applyFill="1" applyBorder="1" applyAlignment="1">
      <alignment horizontal="center" vertical="center" wrapText="1"/>
    </xf>
    <xf numFmtId="0" fontId="18" fillId="2" borderId="20"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9" fillId="4" borderId="6" xfId="0" applyNumberFormat="1" applyFont="1" applyFill="1" applyBorder="1" applyAlignment="1" applyProtection="1">
      <alignment horizontal="center" vertical="center" wrapText="1"/>
    </xf>
    <xf numFmtId="165" fontId="18" fillId="4" borderId="5"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165" fontId="15" fillId="3" borderId="9" xfId="0" applyNumberFormat="1" applyFont="1" applyFill="1" applyBorder="1" applyAlignment="1">
      <alignment horizontal="center" vertical="center" wrapText="1"/>
    </xf>
    <xf numFmtId="165" fontId="18" fillId="3" borderId="9" xfId="0" applyNumberFormat="1" applyFont="1" applyFill="1" applyBorder="1" applyAlignment="1">
      <alignment horizontal="center" vertical="center" wrapText="1"/>
    </xf>
    <xf numFmtId="0" fontId="26" fillId="0" borderId="0" xfId="0" applyFont="1" applyAlignment="1">
      <alignment horizontal="left" wrapText="1"/>
    </xf>
    <xf numFmtId="0" fontId="0" fillId="8" borderId="0" xfId="0" applyFill="1" applyAlignment="1">
      <alignment vertical="top" wrapText="1"/>
    </xf>
    <xf numFmtId="0" fontId="24"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165" fontId="18" fillId="0" borderId="0" xfId="0" applyNumberFormat="1"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ont="1" applyBorder="1" applyAlignment="1"/>
    <xf numFmtId="0" fontId="40" fillId="0" borderId="0" xfId="0" applyFont="1" applyBorder="1" applyAlignment="1">
      <alignment horizontal="center" vertical="center"/>
    </xf>
    <xf numFmtId="0" fontId="23" fillId="2" borderId="0" xfId="0" applyFont="1" applyFill="1" applyBorder="1" applyAlignment="1">
      <alignment horizontal="center" vertical="center"/>
    </xf>
    <xf numFmtId="0" fontId="18" fillId="4" borderId="0" xfId="0" applyFont="1" applyFill="1" applyBorder="1" applyAlignment="1">
      <alignment horizontal="center"/>
    </xf>
    <xf numFmtId="0" fontId="18" fillId="4"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4" borderId="0" xfId="0" applyFont="1" applyFill="1" applyBorder="1" applyAlignment="1">
      <alignment horizontal="center" vertical="center"/>
    </xf>
    <xf numFmtId="0" fontId="18" fillId="0" borderId="0" xfId="0" applyFont="1" applyFill="1" applyBorder="1" applyAlignment="1">
      <alignment horizontal="center" vertical="center"/>
    </xf>
    <xf numFmtId="165" fontId="18" fillId="0" borderId="0" xfId="0" applyNumberFormat="1" applyFont="1" applyFill="1" applyBorder="1" applyAlignment="1">
      <alignment horizontal="center" vertical="center" wrapText="1"/>
    </xf>
    <xf numFmtId="165" fontId="40" fillId="0" borderId="0" xfId="0" applyNumberFormat="1" applyFont="1" applyBorder="1" applyAlignment="1">
      <alignment horizontal="center" vertical="center" wrapText="1"/>
    </xf>
    <xf numFmtId="0" fontId="18" fillId="0" borderId="0" xfId="0" applyFont="1" applyAlignment="1">
      <alignment horizontal="center"/>
    </xf>
    <xf numFmtId="165" fontId="23" fillId="0" borderId="0" xfId="0" applyNumberFormat="1" applyFont="1" applyFill="1" applyBorder="1" applyAlignment="1">
      <alignment horizontal="center" vertical="center" wrapText="1"/>
    </xf>
    <xf numFmtId="165" fontId="23" fillId="0" borderId="0" xfId="0" applyNumberFormat="1" applyFont="1" applyBorder="1" applyAlignment="1">
      <alignment horizontal="center" vertical="center" wrapText="1"/>
    </xf>
    <xf numFmtId="4" fontId="19" fillId="3" borderId="0" xfId="0" applyNumberFormat="1"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6" fillId="0" borderId="0" xfId="0" applyFont="1" applyAlignment="1"/>
    <xf numFmtId="0" fontId="28" fillId="0" borderId="0" xfId="0" applyNumberFormat="1" applyFont="1" applyFill="1" applyBorder="1" applyAlignment="1" applyProtection="1">
      <alignment horizontal="left" vertical="center" shrinkToFit="1"/>
    </xf>
    <xf numFmtId="0" fontId="26" fillId="0" borderId="0" xfId="0" applyFont="1" applyAlignment="1"/>
    <xf numFmtId="0" fontId="28" fillId="0" borderId="0" xfId="0" applyNumberFormat="1" applyFont="1" applyFill="1" applyBorder="1" applyAlignment="1" applyProtection="1">
      <alignment horizontal="left" vertical="center" shrinkToFit="1"/>
    </xf>
    <xf numFmtId="2" fontId="18" fillId="7" borderId="3" xfId="0" applyNumberFormat="1" applyFont="1" applyFill="1" applyBorder="1" applyAlignment="1">
      <alignment horizontal="center" vertical="center" wrapText="1"/>
    </xf>
    <xf numFmtId="165" fontId="18" fillId="7" borderId="3" xfId="0" applyNumberFormat="1" applyFont="1" applyFill="1" applyBorder="1" applyAlignment="1">
      <alignment horizontal="center" vertical="center" wrapText="1"/>
    </xf>
    <xf numFmtId="0" fontId="0" fillId="0" borderId="23" xfId="0" applyBorder="1"/>
    <xf numFmtId="0" fontId="2" fillId="7" borderId="43" xfId="0" applyFont="1" applyFill="1" applyBorder="1" applyAlignment="1">
      <alignment horizontal="center" vertical="center" wrapText="1"/>
    </xf>
    <xf numFmtId="0" fontId="18" fillId="6" borderId="0" xfId="0" applyFont="1" applyFill="1" applyBorder="1" applyAlignment="1">
      <alignment horizontal="center" vertical="center" wrapText="1"/>
    </xf>
    <xf numFmtId="2" fontId="18" fillId="7" borderId="1" xfId="0" applyNumberFormat="1" applyFont="1" applyFill="1" applyBorder="1" applyAlignment="1">
      <alignment horizontal="center" vertical="center" wrapText="1"/>
    </xf>
    <xf numFmtId="0" fontId="18" fillId="7" borderId="23" xfId="0" applyFont="1" applyFill="1" applyBorder="1" applyAlignment="1">
      <alignment horizontal="center" vertical="center" wrapText="1"/>
    </xf>
    <xf numFmtId="0" fontId="0" fillId="0" borderId="27" xfId="0" applyBorder="1"/>
    <xf numFmtId="0" fontId="0" fillId="0" borderId="0" xfId="0" applyAlignment="1"/>
    <xf numFmtId="0" fontId="9" fillId="6" borderId="1" xfId="0" applyFont="1" applyFill="1" applyBorder="1" applyAlignment="1">
      <alignment horizontal="center" vertical="center" wrapText="1"/>
    </xf>
    <xf numFmtId="0" fontId="9" fillId="0" borderId="1" xfId="0" applyFont="1" applyBorder="1" applyAlignment="1">
      <alignment horizontal="center" vertical="center"/>
    </xf>
    <xf numFmtId="0" fontId="46" fillId="0" borderId="1" xfId="0" applyFont="1" applyBorder="1" applyAlignment="1">
      <alignment horizontal="center" vertical="center"/>
    </xf>
    <xf numFmtId="0" fontId="9" fillId="0" borderId="1" xfId="0" applyFont="1" applyBorder="1" applyAlignment="1">
      <alignment horizontal="left" vertical="center" wrapText="1"/>
    </xf>
    <xf numFmtId="0" fontId="24"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2" fillId="4" borderId="43" xfId="0" applyFont="1" applyFill="1" applyBorder="1" applyAlignment="1">
      <alignment horizontal="center"/>
    </xf>
    <xf numFmtId="0" fontId="2" fillId="4" borderId="45" xfId="0" applyFont="1" applyFill="1" applyBorder="1" applyAlignment="1">
      <alignment horizontal="center"/>
    </xf>
    <xf numFmtId="0" fontId="2" fillId="4" borderId="4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8" fillId="7"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2" fillId="5" borderId="37" xfId="0" applyFont="1" applyFill="1" applyBorder="1" applyAlignment="1">
      <alignment horizontal="center" vertical="center"/>
    </xf>
    <xf numFmtId="0" fontId="14" fillId="4" borderId="45"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2" fillId="4"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4" borderId="37" xfId="0" applyFont="1" applyFill="1" applyBorder="1" applyAlignment="1">
      <alignment horizontal="center" vertical="center" wrapText="1"/>
    </xf>
    <xf numFmtId="0" fontId="2" fillId="5" borderId="46" xfId="0" applyFont="1" applyFill="1" applyBorder="1" applyAlignment="1">
      <alignment horizontal="center" vertical="center"/>
    </xf>
    <xf numFmtId="0" fontId="10" fillId="2" borderId="19" xfId="0" applyFont="1" applyFill="1" applyBorder="1" applyAlignment="1">
      <alignment horizontal="center" vertical="center" wrapText="1"/>
    </xf>
    <xf numFmtId="0" fontId="2" fillId="4" borderId="19" xfId="0" applyFont="1" applyFill="1" applyBorder="1" applyAlignment="1">
      <alignment horizontal="center"/>
    </xf>
    <xf numFmtId="0" fontId="42" fillId="4" borderId="19" xfId="0" applyFont="1" applyFill="1" applyBorder="1" applyAlignment="1">
      <alignment horizontal="center"/>
    </xf>
    <xf numFmtId="0" fontId="42" fillId="4" borderId="19"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43" fillId="4" borderId="19" xfId="0" applyFont="1" applyFill="1" applyBorder="1" applyAlignment="1">
      <alignment horizontal="center" vertical="center" wrapText="1"/>
    </xf>
    <xf numFmtId="0" fontId="44" fillId="4" borderId="19" xfId="0" applyFont="1" applyFill="1" applyBorder="1" applyAlignment="1">
      <alignment horizontal="center" vertical="center" wrapText="1"/>
    </xf>
    <xf numFmtId="0" fontId="42" fillId="2" borderId="19" xfId="0" applyFont="1" applyFill="1" applyBorder="1" applyAlignment="1">
      <alignment horizontal="center" vertical="center"/>
    </xf>
    <xf numFmtId="0" fontId="42" fillId="4" borderId="19" xfId="0" applyFont="1" applyFill="1" applyBorder="1" applyAlignment="1">
      <alignment horizontal="center" vertical="center"/>
    </xf>
    <xf numFmtId="4" fontId="20" fillId="3" borderId="19" xfId="0" applyNumberFormat="1"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6" fillId="10" borderId="47" xfId="0" applyFont="1" applyFill="1" applyBorder="1" applyAlignment="1">
      <alignment horizontal="center"/>
    </xf>
    <xf numFmtId="0" fontId="26" fillId="10" borderId="48" xfId="0" applyFont="1" applyFill="1" applyBorder="1" applyAlignment="1">
      <alignment horizontal="center"/>
    </xf>
    <xf numFmtId="0" fontId="26" fillId="10" borderId="49" xfId="0" applyFont="1" applyFill="1" applyBorder="1" applyAlignment="1">
      <alignment horizontal="center"/>
    </xf>
    <xf numFmtId="0" fontId="0" fillId="0" borderId="50" xfId="0" applyFont="1" applyBorder="1" applyAlignment="1"/>
    <xf numFmtId="0" fontId="24" fillId="0" borderId="50" xfId="0" applyFont="1" applyBorder="1" applyAlignment="1">
      <alignment horizontal="center" vertical="center" wrapText="1"/>
    </xf>
    <xf numFmtId="0" fontId="40" fillId="0" borderId="50" xfId="0" applyFont="1" applyBorder="1" applyAlignment="1">
      <alignment horizontal="center" vertical="center"/>
    </xf>
    <xf numFmtId="0" fontId="23" fillId="2" borderId="50" xfId="0" applyFont="1" applyFill="1" applyBorder="1" applyAlignment="1">
      <alignment horizontal="center" vertical="center"/>
    </xf>
    <xf numFmtId="0" fontId="18" fillId="4" borderId="50" xfId="0" applyFont="1" applyFill="1" applyBorder="1" applyAlignment="1">
      <alignment horizontal="center"/>
    </xf>
    <xf numFmtId="0" fontId="20" fillId="0" borderId="50"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18" fillId="7" borderId="31"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40" fillId="4" borderId="50"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41" fillId="4" borderId="50"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4" borderId="50" xfId="0" applyFont="1" applyFill="1" applyBorder="1" applyAlignment="1">
      <alignment horizontal="center" vertical="center"/>
    </xf>
    <xf numFmtId="0" fontId="18" fillId="0" borderId="50" xfId="0" applyFont="1" applyFill="1" applyBorder="1" applyAlignment="1">
      <alignment horizontal="center" vertical="center"/>
    </xf>
    <xf numFmtId="165" fontId="23" fillId="0" borderId="50" xfId="0" applyNumberFormat="1" applyFont="1" applyFill="1" applyBorder="1" applyAlignment="1">
      <alignment horizontal="center" vertical="center" wrapText="1"/>
    </xf>
    <xf numFmtId="165" fontId="23" fillId="0" borderId="50" xfId="0" applyNumberFormat="1" applyFont="1" applyBorder="1" applyAlignment="1">
      <alignment horizontal="center" vertical="center" wrapText="1"/>
    </xf>
    <xf numFmtId="165" fontId="18" fillId="0" borderId="50" xfId="0" applyNumberFormat="1" applyFont="1" applyBorder="1" applyAlignment="1">
      <alignment horizontal="center" vertical="center" wrapText="1"/>
    </xf>
    <xf numFmtId="0" fontId="2" fillId="0" borderId="0" xfId="0" applyFont="1" applyBorder="1" applyAlignment="1">
      <alignment horizontal="center"/>
    </xf>
    <xf numFmtId="165" fontId="40" fillId="0" borderId="50" xfId="0" applyNumberFormat="1" applyFont="1" applyBorder="1" applyAlignment="1">
      <alignment horizontal="center" vertical="center" wrapText="1"/>
    </xf>
    <xf numFmtId="165" fontId="18" fillId="0" borderId="50" xfId="0" applyNumberFormat="1"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23" fillId="5" borderId="9"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20" xfId="0" applyFont="1" applyFill="1" applyBorder="1" applyAlignment="1">
      <alignment horizontal="center" vertical="center"/>
    </xf>
    <xf numFmtId="165" fontId="23" fillId="5" borderId="9" xfId="0" applyNumberFormat="1" applyFont="1" applyFill="1" applyBorder="1" applyAlignment="1">
      <alignment horizontal="center" vertical="center"/>
    </xf>
    <xf numFmtId="4" fontId="23" fillId="5" borderId="9" xfId="0" applyNumberFormat="1" applyFont="1" applyFill="1" applyBorder="1" applyAlignment="1">
      <alignment horizontal="center" vertical="center"/>
    </xf>
    <xf numFmtId="0" fontId="42" fillId="5" borderId="9" xfId="0" applyFont="1" applyFill="1" applyBorder="1" applyAlignment="1">
      <alignment horizontal="center" vertical="center"/>
    </xf>
    <xf numFmtId="0" fontId="23" fillId="5" borderId="9" xfId="0" applyFont="1" applyFill="1" applyBorder="1" applyAlignment="1">
      <alignment horizontal="center" vertical="center" wrapText="1"/>
    </xf>
    <xf numFmtId="0" fontId="26" fillId="10" borderId="41" xfId="0" applyFont="1" applyFill="1" applyBorder="1" applyAlignment="1">
      <alignment horizontal="center"/>
    </xf>
    <xf numFmtId="4" fontId="18" fillId="5" borderId="51" xfId="0" applyNumberFormat="1" applyFont="1" applyFill="1" applyBorder="1" applyAlignment="1">
      <alignment horizontal="center" vertical="center"/>
    </xf>
    <xf numFmtId="0" fontId="38" fillId="6"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49" fillId="0" borderId="1" xfId="0" applyFont="1" applyBorder="1" applyAlignment="1">
      <alignment horizontal="center" vertical="center"/>
    </xf>
    <xf numFmtId="0" fontId="0" fillId="0" borderId="22" xfId="0" applyFont="1" applyBorder="1" applyAlignment="1"/>
    <xf numFmtId="0" fontId="0" fillId="0" borderId="53" xfId="0" applyFont="1" applyBorder="1" applyAlignment="1"/>
    <xf numFmtId="0" fontId="0" fillId="0" borderId="52" xfId="0" applyFont="1" applyBorder="1" applyAlignment="1"/>
    <xf numFmtId="0" fontId="24" fillId="0" borderId="52" xfId="0" applyFont="1" applyBorder="1" applyAlignment="1">
      <alignment horizontal="center" vertical="center" wrapText="1"/>
    </xf>
    <xf numFmtId="0" fontId="40" fillId="0" borderId="52" xfId="0" applyFont="1" applyBorder="1" applyAlignment="1">
      <alignment horizontal="center" vertical="center"/>
    </xf>
    <xf numFmtId="0" fontId="23" fillId="2" borderId="52" xfId="0" applyFont="1" applyFill="1" applyBorder="1" applyAlignment="1">
      <alignment horizontal="center" vertical="center"/>
    </xf>
    <xf numFmtId="0" fontId="18" fillId="4" borderId="52" xfId="0" applyFont="1" applyFill="1" applyBorder="1" applyAlignment="1">
      <alignment horizontal="center"/>
    </xf>
    <xf numFmtId="0" fontId="20" fillId="0" borderId="52"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8" fillId="7" borderId="54"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40" fillId="4" borderId="52"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9" fillId="6" borderId="34" xfId="0" applyFont="1" applyFill="1" applyBorder="1" applyAlignment="1">
      <alignment horizontal="center" vertical="center" wrapText="1"/>
    </xf>
    <xf numFmtId="0" fontId="18" fillId="5" borderId="30" xfId="0" applyFont="1" applyFill="1" applyBorder="1" applyAlignment="1">
      <alignment horizontal="center" vertical="center"/>
    </xf>
    <xf numFmtId="0" fontId="41" fillId="4" borderId="52" xfId="0" applyFont="1" applyFill="1" applyBorder="1" applyAlignment="1">
      <alignment horizontal="center" vertical="center" wrapText="1"/>
    </xf>
    <xf numFmtId="0" fontId="18" fillId="6" borderId="52" xfId="0" applyFont="1" applyFill="1" applyBorder="1" applyAlignment="1">
      <alignment horizontal="center" vertical="center" wrapText="1"/>
    </xf>
    <xf numFmtId="0" fontId="18" fillId="2" borderId="33" xfId="0" applyFont="1" applyFill="1" applyBorder="1" applyAlignment="1">
      <alignment horizontal="center" vertical="center"/>
    </xf>
    <xf numFmtId="0" fontId="18" fillId="2" borderId="52" xfId="0" applyFont="1" applyFill="1" applyBorder="1" applyAlignment="1">
      <alignment horizontal="center" vertical="center"/>
    </xf>
    <xf numFmtId="0" fontId="18" fillId="4" borderId="52"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34" xfId="0" applyFont="1" applyFill="1" applyBorder="1" applyAlignment="1">
      <alignment horizontal="center" vertical="center"/>
    </xf>
    <xf numFmtId="165" fontId="23" fillId="0" borderId="52" xfId="0" applyNumberFormat="1" applyFont="1" applyFill="1" applyBorder="1" applyAlignment="1">
      <alignment horizontal="center" vertical="center" wrapText="1"/>
    </xf>
    <xf numFmtId="0" fontId="18" fillId="4" borderId="33" xfId="0" applyFont="1" applyFill="1" applyBorder="1" applyAlignment="1">
      <alignment horizontal="center" vertical="center" wrapText="1"/>
    </xf>
    <xf numFmtId="165" fontId="23" fillId="0" borderId="52" xfId="0" applyNumberFormat="1" applyFont="1" applyBorder="1" applyAlignment="1">
      <alignment horizontal="center" vertical="center" wrapText="1"/>
    </xf>
    <xf numFmtId="165" fontId="18" fillId="0" borderId="52" xfId="0" applyNumberFormat="1" applyFont="1" applyBorder="1" applyAlignment="1">
      <alignment horizontal="center" vertical="center" wrapText="1"/>
    </xf>
    <xf numFmtId="165" fontId="18" fillId="0" borderId="34" xfId="0" applyNumberFormat="1" applyFont="1" applyBorder="1" applyAlignment="1">
      <alignment horizontal="center" vertical="center" wrapText="1"/>
    </xf>
    <xf numFmtId="165" fontId="40" fillId="0" borderId="52" xfId="0" applyNumberFormat="1" applyFont="1" applyBorder="1" applyAlignment="1">
      <alignment horizontal="center" vertical="center" wrapText="1"/>
    </xf>
    <xf numFmtId="165" fontId="40" fillId="0" borderId="34" xfId="0" applyNumberFormat="1" applyFont="1" applyBorder="1" applyAlignment="1">
      <alignment horizontal="center" vertical="center" wrapText="1"/>
    </xf>
    <xf numFmtId="165" fontId="18" fillId="0" borderId="52" xfId="0" applyNumberFormat="1" applyFont="1" applyFill="1" applyBorder="1" applyAlignment="1">
      <alignment horizontal="center" vertical="center" wrapText="1"/>
    </xf>
    <xf numFmtId="4" fontId="19" fillId="3" borderId="33" xfId="0" applyNumberFormat="1" applyFont="1" applyFill="1" applyBorder="1" applyAlignment="1">
      <alignment horizontal="center" vertical="center" wrapText="1"/>
    </xf>
    <xf numFmtId="0" fontId="47" fillId="10" borderId="17" xfId="0" applyFont="1" applyFill="1" applyBorder="1" applyAlignment="1">
      <alignment horizontal="center"/>
    </xf>
    <xf numFmtId="0" fontId="0" fillId="10" borderId="19" xfId="0" applyFill="1" applyBorder="1" applyAlignment="1"/>
    <xf numFmtId="0" fontId="24" fillId="10" borderId="19"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3" fillId="10" borderId="19" xfId="0" applyFont="1" applyFill="1" applyBorder="1" applyAlignment="1">
      <alignment horizontal="center" vertical="center"/>
    </xf>
    <xf numFmtId="0" fontId="20" fillId="10" borderId="19"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2" fillId="10" borderId="19" xfId="0" applyFont="1" applyFill="1" applyBorder="1" applyAlignment="1">
      <alignment horizontal="center" vertical="center"/>
    </xf>
    <xf numFmtId="165" fontId="42" fillId="10" borderId="19" xfId="0" applyNumberFormat="1" applyFont="1" applyFill="1" applyBorder="1" applyAlignment="1">
      <alignment horizontal="center" vertical="center" wrapText="1"/>
    </xf>
    <xf numFmtId="165" fontId="43" fillId="10" borderId="19" xfId="0" applyNumberFormat="1" applyFont="1" applyFill="1" applyBorder="1" applyAlignment="1">
      <alignment horizontal="center" vertical="center" wrapText="1"/>
    </xf>
    <xf numFmtId="165" fontId="23" fillId="10" borderId="19" xfId="0" applyNumberFormat="1" applyFont="1" applyFill="1" applyBorder="1" applyAlignment="1">
      <alignment horizontal="center" vertical="center" wrapText="1"/>
    </xf>
    <xf numFmtId="0" fontId="18" fillId="0" borderId="53"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41" fillId="7" borderId="56" xfId="0" applyNumberFormat="1" applyFont="1" applyFill="1" applyBorder="1" applyAlignment="1" applyProtection="1">
      <alignment horizontal="center" vertical="center" wrapText="1" shrinkToFit="1"/>
    </xf>
    <xf numFmtId="0" fontId="41" fillId="7" borderId="54" xfId="0" applyNumberFormat="1" applyFont="1" applyFill="1" applyBorder="1" applyAlignment="1" applyProtection="1">
      <alignment horizontal="center" vertical="center" wrapText="1" shrinkToFit="1"/>
    </xf>
    <xf numFmtId="0" fontId="18" fillId="0" borderId="29" xfId="0" applyFont="1" applyFill="1" applyBorder="1" applyAlignment="1">
      <alignment horizontal="center" vertical="center" wrapText="1"/>
    </xf>
    <xf numFmtId="0" fontId="18" fillId="0" borderId="29" xfId="0" applyFont="1" applyFill="1" applyBorder="1" applyAlignment="1">
      <alignment horizontal="center" vertical="center"/>
    </xf>
    <xf numFmtId="0" fontId="39" fillId="0" borderId="0" xfId="0" applyNumberFormat="1" applyFont="1" applyFill="1" applyBorder="1" applyAlignment="1" applyProtection="1">
      <alignment horizontal="left"/>
    </xf>
    <xf numFmtId="0" fontId="18" fillId="0" borderId="54"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27"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48" fillId="9" borderId="1"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0" borderId="8" xfId="0" applyFont="1" applyBorder="1" applyAlignment="1">
      <alignment horizontal="center" vertical="center" wrapText="1"/>
    </xf>
    <xf numFmtId="165" fontId="48" fillId="0" borderId="1" xfId="0" applyNumberFormat="1" applyFont="1" applyBorder="1" applyAlignment="1">
      <alignment horizontal="center" vertical="center" wrapText="1"/>
    </xf>
    <xf numFmtId="0" fontId="48" fillId="6" borderId="1" xfId="0" applyFont="1" applyFill="1" applyBorder="1" applyAlignment="1">
      <alignment horizontal="center" vertical="center" wrapText="1"/>
    </xf>
    <xf numFmtId="165" fontId="45" fillId="0" borderId="1" xfId="0" applyNumberFormat="1" applyFont="1" applyBorder="1" applyAlignment="1">
      <alignment horizontal="center" vertical="center" wrapText="1"/>
    </xf>
    <xf numFmtId="165" fontId="19" fillId="6"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Fill="1" applyBorder="1" applyAlignment="1">
      <alignment horizontal="center" vertical="center" wrapText="1"/>
    </xf>
    <xf numFmtId="165" fontId="19" fillId="0" borderId="1" xfId="0" applyNumberFormat="1" applyFont="1" applyBorder="1" applyAlignment="1">
      <alignment horizontal="center" vertical="center" wrapText="1"/>
    </xf>
    <xf numFmtId="2" fontId="48" fillId="6" borderId="3" xfId="0" applyNumberFormat="1" applyFont="1" applyFill="1" applyBorder="1" applyAlignment="1">
      <alignment horizontal="center" vertical="center" wrapText="1"/>
    </xf>
    <xf numFmtId="0" fontId="48" fillId="6" borderId="3" xfId="0"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2" fontId="30" fillId="4" borderId="4" xfId="0" applyNumberFormat="1" applyFont="1" applyFill="1" applyBorder="1" applyAlignment="1">
      <alignment horizontal="center" vertical="center" wrapText="1"/>
    </xf>
    <xf numFmtId="2" fontId="30" fillId="4" borderId="2" xfId="0" applyNumberFormat="1" applyFont="1" applyFill="1" applyBorder="1" applyAlignment="1">
      <alignment horizontal="center" vertical="center" wrapText="1"/>
    </xf>
    <xf numFmtId="2" fontId="48" fillId="6" borderId="7" xfId="0" applyNumberFormat="1" applyFont="1" applyFill="1" applyBorder="1" applyAlignment="1">
      <alignment horizontal="center" vertical="center" wrapText="1"/>
    </xf>
    <xf numFmtId="0" fontId="48" fillId="6" borderId="8" xfId="0" applyFont="1" applyFill="1" applyBorder="1" applyAlignment="1">
      <alignment horizontal="center" vertical="center" wrapText="1"/>
    </xf>
    <xf numFmtId="2" fontId="48" fillId="6" borderId="8" xfId="0" applyNumberFormat="1" applyFont="1" applyFill="1" applyBorder="1" applyAlignment="1">
      <alignment horizontal="center" vertical="center" wrapText="1"/>
    </xf>
    <xf numFmtId="165" fontId="48" fillId="6" borderId="3" xfId="0" applyNumberFormat="1" applyFont="1" applyFill="1" applyBorder="1" applyAlignment="1">
      <alignment horizontal="center" vertical="center" wrapText="1"/>
    </xf>
    <xf numFmtId="165" fontId="19" fillId="9" borderId="1" xfId="0" applyNumberFormat="1" applyFont="1" applyFill="1" applyBorder="1" applyAlignment="1">
      <alignment horizontal="center" vertical="center" wrapText="1"/>
    </xf>
    <xf numFmtId="2" fontId="45" fillId="6" borderId="1" xfId="0" applyNumberFormat="1" applyFont="1" applyFill="1" applyBorder="1" applyAlignment="1">
      <alignment horizontal="center" vertical="center" wrapText="1"/>
    </xf>
    <xf numFmtId="0" fontId="45" fillId="6"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19" fillId="7" borderId="57" xfId="0" applyNumberFormat="1" applyFont="1" applyFill="1" applyBorder="1" applyAlignment="1" applyProtection="1">
      <alignment vertical="center" wrapText="1" shrinkToFit="1"/>
    </xf>
    <xf numFmtId="0" fontId="19" fillId="7" borderId="2"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 fillId="11" borderId="0" xfId="0" applyFont="1" applyFill="1" applyAlignment="1">
      <alignment horizontal="center"/>
    </xf>
    <xf numFmtId="0" fontId="1" fillId="8" borderId="0" xfId="0" applyFont="1" applyFill="1" applyAlignment="1">
      <alignment horizontal="center"/>
    </xf>
    <xf numFmtId="2" fontId="19" fillId="8" borderId="3" xfId="0" applyNumberFormat="1" applyFont="1" applyFill="1" applyBorder="1" applyAlignment="1">
      <alignment horizontal="center" vertical="center" wrapText="1"/>
    </xf>
    <xf numFmtId="165" fontId="19" fillId="8" borderId="1" xfId="0" applyNumberFormat="1" applyFont="1" applyFill="1" applyBorder="1" applyAlignment="1">
      <alignment horizontal="center" vertical="center" wrapText="1"/>
    </xf>
    <xf numFmtId="165" fontId="45" fillId="8" borderId="1" xfId="0" applyNumberFormat="1" applyFont="1" applyFill="1" applyBorder="1" applyAlignment="1">
      <alignment horizontal="center" vertical="center" wrapText="1"/>
    </xf>
    <xf numFmtId="0" fontId="48" fillId="6" borderId="2" xfId="0" applyFont="1" applyFill="1" applyBorder="1" applyAlignment="1">
      <alignment horizontal="center" vertical="center" wrapText="1"/>
    </xf>
    <xf numFmtId="0" fontId="48" fillId="0" borderId="1" xfId="0" applyFont="1" applyBorder="1" applyAlignment="1">
      <alignment horizontal="center" vertical="center" wrapText="1"/>
    </xf>
    <xf numFmtId="2" fontId="45" fillId="8" borderId="3" xfId="0" applyNumberFormat="1" applyFont="1" applyFill="1" applyBorder="1" applyAlignment="1">
      <alignment horizontal="center" vertical="center" wrapText="1"/>
    </xf>
    <xf numFmtId="2" fontId="45" fillId="8" borderId="8" xfId="0" applyNumberFormat="1" applyFont="1" applyFill="1" applyBorder="1" applyAlignment="1">
      <alignment horizontal="center" vertical="center" wrapText="1"/>
    </xf>
    <xf numFmtId="0" fontId="48" fillId="8" borderId="3" xfId="0" applyFont="1" applyFill="1" applyBorder="1" applyAlignment="1">
      <alignment horizontal="center" vertical="center" wrapText="1"/>
    </xf>
    <xf numFmtId="0" fontId="45" fillId="0" borderId="8" xfId="0" applyFont="1" applyBorder="1" applyAlignment="1">
      <alignment horizontal="center" vertical="center" wrapText="1"/>
    </xf>
    <xf numFmtId="2" fontId="45" fillId="8" borderId="7" xfId="0" applyNumberFormat="1" applyFont="1" applyFill="1" applyBorder="1" applyAlignment="1">
      <alignment horizontal="center" vertical="center" wrapText="1"/>
    </xf>
    <xf numFmtId="2" fontId="48" fillId="8" borderId="1" xfId="0" applyNumberFormat="1" applyFont="1" applyFill="1" applyBorder="1" applyAlignment="1">
      <alignment horizontal="center" vertical="center" wrapText="1"/>
    </xf>
    <xf numFmtId="165" fontId="48" fillId="8" borderId="1" xfId="0" applyNumberFormat="1" applyFont="1" applyFill="1" applyBorder="1" applyAlignment="1">
      <alignment horizontal="center" wrapText="1"/>
    </xf>
    <xf numFmtId="165" fontId="48" fillId="8" borderId="1" xfId="0" applyNumberFormat="1" applyFont="1" applyFill="1" applyBorder="1" applyAlignment="1">
      <alignment horizontal="center" vertical="center" wrapText="1"/>
    </xf>
    <xf numFmtId="0" fontId="48" fillId="8" borderId="1" xfId="0" applyFont="1" applyFill="1" applyBorder="1" applyAlignment="1">
      <alignment horizontal="center" vertical="center" wrapText="1"/>
    </xf>
    <xf numFmtId="2" fontId="48" fillId="8" borderId="3" xfId="0" applyNumberFormat="1" applyFont="1" applyFill="1" applyBorder="1" applyAlignment="1">
      <alignment horizontal="center" vertical="center" wrapText="1"/>
    </xf>
    <xf numFmtId="165" fontId="48" fillId="8" borderId="3" xfId="0" applyNumberFormat="1" applyFont="1" applyFill="1" applyBorder="1" applyAlignment="1">
      <alignment horizontal="center" vertical="center" wrapText="1"/>
    </xf>
    <xf numFmtId="2" fontId="48" fillId="8" borderId="5" xfId="0" applyNumberFormat="1" applyFont="1" applyFill="1" applyBorder="1" applyAlignment="1">
      <alignment horizontal="center" vertical="center" wrapText="1"/>
    </xf>
    <xf numFmtId="2" fontId="48" fillId="8" borderId="7" xfId="0" applyNumberFormat="1" applyFont="1" applyFill="1" applyBorder="1" applyAlignment="1">
      <alignment horizontal="center" vertical="center" wrapText="1"/>
    </xf>
    <xf numFmtId="2" fontId="48" fillId="8" borderId="8" xfId="0" applyNumberFormat="1" applyFont="1" applyFill="1" applyBorder="1" applyAlignment="1">
      <alignment horizontal="center" vertical="center" wrapText="1"/>
    </xf>
    <xf numFmtId="0" fontId="48" fillId="8" borderId="8" xfId="0" applyFont="1" applyFill="1" applyBorder="1" applyAlignment="1">
      <alignment horizontal="center" vertical="center" wrapText="1"/>
    </xf>
    <xf numFmtId="0" fontId="48" fillId="9" borderId="4" xfId="0" applyFont="1" applyFill="1" applyBorder="1" applyAlignment="1">
      <alignment horizontal="center" vertical="center" wrapText="1"/>
    </xf>
    <xf numFmtId="2" fontId="48" fillId="8" borderId="4" xfId="0" applyNumberFormat="1" applyFont="1" applyFill="1" applyBorder="1" applyAlignment="1">
      <alignment horizontal="center" vertical="center" wrapText="1"/>
    </xf>
    <xf numFmtId="0" fontId="48" fillId="0" borderId="3" xfId="0" applyFont="1" applyBorder="1" applyAlignment="1">
      <alignment horizontal="center" vertical="center" wrapText="1"/>
    </xf>
    <xf numFmtId="4" fontId="38" fillId="6" borderId="3" xfId="0" applyNumberFormat="1" applyFont="1" applyFill="1" applyBorder="1" applyAlignment="1">
      <alignment horizontal="center"/>
    </xf>
    <xf numFmtId="165" fontId="48" fillId="6" borderId="4" xfId="0" applyNumberFormat="1" applyFont="1" applyFill="1" applyBorder="1" applyAlignment="1">
      <alignment horizontal="center" vertical="center" wrapText="1"/>
    </xf>
    <xf numFmtId="165" fontId="19" fillId="0" borderId="4" xfId="0" applyNumberFormat="1" applyFont="1" applyBorder="1" applyAlignment="1">
      <alignment horizontal="center" vertical="center" wrapText="1"/>
    </xf>
    <xf numFmtId="165" fontId="18" fillId="0" borderId="54" xfId="0" applyNumberFormat="1" applyFont="1" applyBorder="1" applyAlignment="1">
      <alignment horizontal="center" vertical="center" wrapText="1"/>
    </xf>
    <xf numFmtId="165" fontId="18" fillId="0" borderId="29" xfId="0" applyNumberFormat="1" applyFont="1" applyBorder="1" applyAlignment="1">
      <alignment horizontal="center" vertical="center" wrapText="1"/>
    </xf>
    <xf numFmtId="4" fontId="9" fillId="8" borderId="4" xfId="0" applyNumberFormat="1" applyFont="1" applyFill="1" applyBorder="1" applyAlignment="1">
      <alignment horizontal="center"/>
    </xf>
    <xf numFmtId="4" fontId="7" fillId="4" borderId="5" xfId="0" applyNumberFormat="1" applyFont="1" applyFill="1" applyBorder="1" applyAlignment="1">
      <alignment horizontal="center" vertical="center" wrapText="1"/>
    </xf>
    <xf numFmtId="0" fontId="0" fillId="8" borderId="0" xfId="0" applyFill="1" applyAlignment="1">
      <alignment horizontal="left" vertical="top" wrapText="1"/>
    </xf>
    <xf numFmtId="2"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2" fontId="45" fillId="0" borderId="3" xfId="0" applyNumberFormat="1" applyFont="1" applyFill="1" applyBorder="1" applyAlignment="1">
      <alignment horizontal="center" vertical="center" wrapText="1"/>
    </xf>
    <xf numFmtId="0" fontId="45" fillId="0" borderId="3" xfId="0" applyFont="1" applyFill="1" applyBorder="1" applyAlignment="1">
      <alignment horizontal="center" vertical="center" wrapText="1"/>
    </xf>
    <xf numFmtId="2" fontId="45"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45" fillId="7" borderId="57" xfId="0" applyNumberFormat="1" applyFont="1" applyFill="1" applyBorder="1" applyAlignment="1" applyProtection="1">
      <alignment vertical="center" wrapText="1" shrinkToFit="1"/>
    </xf>
    <xf numFmtId="0" fontId="45" fillId="7" borderId="2" xfId="0" applyFont="1" applyFill="1" applyBorder="1" applyAlignment="1">
      <alignment horizontal="center" vertical="center" wrapText="1"/>
    </xf>
    <xf numFmtId="0" fontId="40" fillId="0" borderId="28" xfId="0" applyFont="1" applyFill="1" applyBorder="1" applyAlignment="1">
      <alignment horizontal="center"/>
    </xf>
    <xf numFmtId="0" fontId="0" fillId="0" borderId="28" xfId="0" applyFill="1" applyBorder="1" applyAlignment="1">
      <alignment horizontal="center"/>
    </xf>
    <xf numFmtId="0" fontId="0" fillId="0" borderId="28" xfId="0" applyFill="1" applyBorder="1"/>
    <xf numFmtId="2" fontId="45" fillId="7" borderId="3" xfId="0" applyNumberFormat="1" applyFont="1" applyFill="1" applyBorder="1" applyAlignment="1">
      <alignment horizontal="center" vertical="center" wrapText="1"/>
    </xf>
    <xf numFmtId="2" fontId="19" fillId="7" borderId="6" xfId="0" applyNumberFormat="1" applyFont="1" applyFill="1" applyBorder="1" applyAlignment="1">
      <alignment horizontal="center" vertical="center" wrapText="1"/>
    </xf>
    <xf numFmtId="2" fontId="45" fillId="7" borderId="1" xfId="0" applyNumberFormat="1" applyFont="1" applyFill="1" applyBorder="1" applyAlignment="1">
      <alignment horizontal="center" vertical="center" wrapText="1"/>
    </xf>
    <xf numFmtId="4" fontId="45" fillId="7"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2" fontId="19" fillId="8" borderId="1" xfId="0" applyNumberFormat="1"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9" fillId="0" borderId="8" xfId="0" applyFont="1" applyBorder="1" applyAlignment="1">
      <alignment horizontal="center" vertical="center" wrapText="1"/>
    </xf>
    <xf numFmtId="165" fontId="45" fillId="0" borderId="3" xfId="0" applyNumberFormat="1"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 fillId="0" borderId="0" xfId="0" applyFont="1" applyAlignment="1">
      <alignment horizontal="left"/>
    </xf>
    <xf numFmtId="0" fontId="18" fillId="0" borderId="27" xfId="0" applyFont="1" applyFill="1" applyBorder="1" applyAlignment="1">
      <alignment horizontal="center" vertical="center" wrapText="1"/>
    </xf>
    <xf numFmtId="0" fontId="18" fillId="11" borderId="27" xfId="0" applyFont="1" applyFill="1" applyBorder="1" applyAlignment="1">
      <alignment horizontal="center" vertical="center" wrapText="1"/>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0" fillId="6" borderId="52" xfId="0" applyFill="1" applyBorder="1" applyAlignment="1">
      <alignment horizontal="left"/>
    </xf>
    <xf numFmtId="0" fontId="0" fillId="6" borderId="0" xfId="0" applyFill="1" applyBorder="1" applyAlignment="1">
      <alignment horizontal="left"/>
    </xf>
    <xf numFmtId="0" fontId="0" fillId="0" borderId="0" xfId="0" applyBorder="1" applyAlignment="1">
      <alignment horizontal="left" vertical="top" wrapText="1"/>
    </xf>
    <xf numFmtId="0" fontId="0" fillId="0" borderId="0" xfId="0" applyBorder="1" applyAlignment="1">
      <alignment wrapText="1"/>
    </xf>
    <xf numFmtId="0" fontId="18" fillId="0" borderId="19" xfId="0" applyFont="1" applyFill="1" applyBorder="1" applyAlignment="1">
      <alignment horizontal="center" vertical="center" wrapText="1"/>
    </xf>
    <xf numFmtId="0" fontId="48" fillId="6" borderId="37" xfId="0" applyFont="1" applyFill="1" applyBorder="1" applyAlignment="1">
      <alignment horizontal="center" vertical="center" wrapText="1"/>
    </xf>
    <xf numFmtId="0" fontId="48" fillId="6" borderId="43"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9" fillId="0" borderId="6" xfId="0" applyFont="1" applyBorder="1" applyAlignment="1">
      <alignment horizontal="center" vertical="center"/>
    </xf>
    <xf numFmtId="0" fontId="19" fillId="6" borderId="3" xfId="0" applyFont="1" applyFill="1" applyBorder="1" applyAlignment="1">
      <alignment horizontal="center" vertical="center" wrapText="1"/>
    </xf>
    <xf numFmtId="165" fontId="45" fillId="8" borderId="3" xfId="0" applyNumberFormat="1" applyFont="1" applyFill="1" applyBorder="1" applyAlignment="1">
      <alignment horizontal="center" vertical="center" wrapText="1"/>
    </xf>
    <xf numFmtId="0" fontId="19" fillId="6" borderId="1" xfId="0" applyFont="1" applyFill="1" applyBorder="1" applyAlignment="1">
      <alignment horizontal="center" vertical="center" wrapText="1"/>
    </xf>
    <xf numFmtId="0" fontId="48" fillId="6" borderId="4"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45" fillId="8" borderId="1" xfId="0" applyFont="1" applyFill="1" applyBorder="1" applyAlignment="1">
      <alignment horizontal="center" vertical="center" wrapText="1"/>
    </xf>
    <xf numFmtId="2" fontId="45" fillId="6" borderId="3" xfId="0" applyNumberFormat="1" applyFont="1" applyFill="1" applyBorder="1" applyAlignment="1">
      <alignment horizontal="center" vertical="center" wrapText="1"/>
    </xf>
    <xf numFmtId="2" fontId="48" fillId="6" borderId="4" xfId="0" applyNumberFormat="1" applyFont="1" applyFill="1" applyBorder="1" applyAlignment="1">
      <alignment horizontal="center" vertical="center" wrapText="1"/>
    </xf>
    <xf numFmtId="2" fontId="19" fillId="6" borderId="4" xfId="0" applyNumberFormat="1" applyFont="1" applyFill="1" applyBorder="1" applyAlignment="1">
      <alignment horizontal="center" vertical="center" wrapText="1"/>
    </xf>
    <xf numFmtId="165" fontId="19" fillId="6" borderId="4" xfId="0" applyNumberFormat="1" applyFont="1" applyFill="1" applyBorder="1" applyAlignment="1">
      <alignment horizontal="center" vertical="center" wrapText="1"/>
    </xf>
    <xf numFmtId="0" fontId="19" fillId="6" borderId="44" xfId="0" applyFont="1" applyFill="1" applyBorder="1" applyAlignment="1">
      <alignment horizontal="center" vertical="center" wrapText="1"/>
    </xf>
    <xf numFmtId="0" fontId="0" fillId="6" borderId="19" xfId="0" applyFill="1" applyBorder="1"/>
    <xf numFmtId="0" fontId="18" fillId="6" borderId="28"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0" fillId="6" borderId="28" xfId="0" applyFill="1" applyBorder="1"/>
    <xf numFmtId="0" fontId="19" fillId="6" borderId="29" xfId="0" applyNumberFormat="1" applyFont="1" applyFill="1" applyBorder="1" applyAlignment="1" applyProtection="1">
      <alignment horizontal="center" vertical="center" wrapText="1" shrinkToFit="1"/>
    </xf>
    <xf numFmtId="0" fontId="19" fillId="6" borderId="27" xfId="0" applyNumberFormat="1" applyFont="1" applyFill="1" applyBorder="1" applyAlignment="1" applyProtection="1">
      <alignment horizontal="center" vertical="center" wrapText="1" shrinkToFit="1"/>
    </xf>
    <xf numFmtId="0" fontId="19" fillId="6" borderId="28" xfId="0" applyNumberFormat="1" applyFont="1" applyFill="1" applyBorder="1" applyAlignment="1" applyProtection="1">
      <alignment horizontal="center" vertical="center" wrapText="1" shrinkToFit="1"/>
    </xf>
    <xf numFmtId="0" fontId="18" fillId="6" borderId="18" xfId="0" applyFont="1" applyFill="1" applyBorder="1" applyAlignment="1">
      <alignment vertical="center" wrapText="1"/>
    </xf>
    <xf numFmtId="2" fontId="56" fillId="4" borderId="43" xfId="0" applyNumberFormat="1" applyFont="1" applyFill="1" applyBorder="1" applyAlignment="1">
      <alignment horizontal="center" vertical="center" wrapText="1"/>
    </xf>
    <xf numFmtId="2" fontId="6" fillId="4" borderId="19" xfId="0" applyNumberFormat="1" applyFont="1" applyFill="1" applyBorder="1" applyAlignment="1">
      <alignment horizontal="center" vertical="center" wrapText="1"/>
    </xf>
    <xf numFmtId="165" fontId="19" fillId="6" borderId="3" xfId="0" applyNumberFormat="1" applyFont="1" applyFill="1" applyBorder="1" applyAlignment="1">
      <alignment horizontal="center" vertical="center" wrapText="1"/>
    </xf>
    <xf numFmtId="2" fontId="19" fillId="6" borderId="3" xfId="0" applyNumberFormat="1" applyFont="1" applyFill="1" applyBorder="1" applyAlignment="1">
      <alignment horizontal="center" vertical="center" wrapText="1"/>
    </xf>
    <xf numFmtId="2" fontId="19" fillId="6" borderId="1" xfId="0" applyNumberFormat="1"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 fillId="0" borderId="0" xfId="0" applyFont="1" applyAlignment="1">
      <alignment horizontal="left"/>
    </xf>
    <xf numFmtId="0" fontId="18" fillId="0" borderId="27" xfId="0" applyFont="1" applyFill="1" applyBorder="1" applyAlignment="1">
      <alignment horizontal="center" vertical="center" wrapText="1"/>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0" fillId="6" borderId="52" xfId="0" applyFill="1" applyBorder="1" applyAlignment="1">
      <alignment horizontal="left"/>
    </xf>
    <xf numFmtId="0" fontId="0" fillId="6" borderId="0" xfId="0" applyFill="1" applyBorder="1" applyAlignment="1">
      <alignment horizontal="left"/>
    </xf>
    <xf numFmtId="0" fontId="18" fillId="6" borderId="27"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wrapText="1"/>
    </xf>
    <xf numFmtId="0" fontId="19" fillId="6" borderId="13"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19" fillId="6" borderId="27" xfId="0" applyNumberFormat="1" applyFont="1" applyFill="1" applyBorder="1" applyAlignment="1" applyProtection="1">
      <alignment horizontal="center" vertical="center" wrapText="1" shrinkToFit="1"/>
    </xf>
    <xf numFmtId="0" fontId="18" fillId="6" borderId="19" xfId="0" applyFont="1" applyFill="1" applyBorder="1" applyAlignment="1">
      <alignment horizontal="center" vertical="center" wrapText="1"/>
    </xf>
    <xf numFmtId="165" fontId="48" fillId="6" borderId="1" xfId="0" applyNumberFormat="1" applyFont="1" applyFill="1" applyBorder="1" applyAlignment="1">
      <alignment horizontal="center" wrapText="1"/>
    </xf>
    <xf numFmtId="2" fontId="48" fillId="6" borderId="1" xfId="0" applyNumberFormat="1" applyFont="1" applyFill="1" applyBorder="1" applyAlignment="1">
      <alignment horizontal="center" vertical="center" wrapText="1"/>
    </xf>
    <xf numFmtId="2" fontId="48" fillId="9" borderId="1" xfId="0" applyNumberFormat="1" applyFont="1" applyFill="1" applyBorder="1" applyAlignment="1">
      <alignment horizontal="center" vertical="center" wrapText="1"/>
    </xf>
    <xf numFmtId="0" fontId="48" fillId="9" borderId="8" xfId="0" applyFont="1" applyFill="1" applyBorder="1" applyAlignment="1">
      <alignment horizontal="center" vertical="center" wrapText="1"/>
    </xf>
    <xf numFmtId="4" fontId="9" fillId="8" borderId="3" xfId="0" applyNumberFormat="1" applyFont="1" applyFill="1" applyBorder="1" applyAlignment="1">
      <alignment horizontal="center"/>
    </xf>
    <xf numFmtId="0" fontId="55" fillId="11" borderId="19" xfId="0" applyFont="1" applyFill="1" applyBorder="1" applyAlignment="1">
      <alignment horizontal="center" vertical="center" wrapText="1"/>
    </xf>
    <xf numFmtId="2" fontId="19" fillId="0" borderId="3" xfId="0" applyNumberFormat="1" applyFont="1" applyBorder="1" applyAlignment="1">
      <alignment horizontal="center" vertical="center" wrapText="1"/>
    </xf>
    <xf numFmtId="0" fontId="19"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19" fillId="8" borderId="1" xfId="0" applyFont="1" applyFill="1" applyBorder="1" applyAlignment="1">
      <alignment horizontal="center" vertical="center" wrapText="1"/>
    </xf>
    <xf numFmtId="2" fontId="19" fillId="8" borderId="4" xfId="0" applyNumberFormat="1" applyFont="1" applyFill="1" applyBorder="1" applyAlignment="1">
      <alignment horizontal="center" vertical="center" wrapText="1"/>
    </xf>
    <xf numFmtId="0" fontId="0" fillId="0" borderId="0" xfId="0" applyBorder="1" applyAlignment="1">
      <alignment horizontal="left" vertical="top" wrapText="1"/>
    </xf>
    <xf numFmtId="165" fontId="48" fillId="6" borderId="1" xfId="0" applyNumberFormat="1" applyFont="1" applyFill="1" applyBorder="1" applyAlignment="1">
      <alignment horizontal="center" vertical="center" wrapText="1"/>
    </xf>
    <xf numFmtId="2" fontId="48" fillId="6" borderId="5" xfId="0" applyNumberFormat="1"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0" fillId="0" borderId="0" xfId="0" applyBorder="1" applyAlignment="1">
      <alignment horizontal="left" vertical="top" wrapText="1"/>
    </xf>
    <xf numFmtId="0" fontId="19" fillId="6" borderId="11"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27" xfId="0" applyNumberFormat="1" applyFont="1" applyFill="1" applyBorder="1" applyAlignment="1" applyProtection="1">
      <alignment horizontal="center" vertical="center" wrapText="1" shrinkToFit="1"/>
    </xf>
    <xf numFmtId="0" fontId="19" fillId="6" borderId="27" xfId="0" applyFont="1" applyFill="1" applyBorder="1" applyAlignment="1">
      <alignment horizontal="center" vertical="center" wrapText="1"/>
    </xf>
    <xf numFmtId="0" fontId="9" fillId="0" borderId="0" xfId="0" applyFont="1" applyAlignment="1">
      <alignment horizontal="left"/>
    </xf>
    <xf numFmtId="0" fontId="19" fillId="9" borderId="4" xfId="0" applyFont="1" applyFill="1" applyBorder="1" applyAlignment="1">
      <alignment horizontal="center" vertical="center" wrapText="1"/>
    </xf>
    <xf numFmtId="4" fontId="9" fillId="6" borderId="3" xfId="0" applyNumberFormat="1" applyFont="1" applyFill="1" applyBorder="1" applyAlignment="1">
      <alignment horizontal="center"/>
    </xf>
    <xf numFmtId="0" fontId="19" fillId="6" borderId="8" xfId="0" applyFont="1" applyFill="1" applyBorder="1" applyAlignment="1">
      <alignment horizontal="center" vertical="center" wrapText="1"/>
    </xf>
    <xf numFmtId="4" fontId="9" fillId="6" borderId="4" xfId="0" applyNumberFormat="1" applyFont="1" applyFill="1" applyBorder="1" applyAlignment="1">
      <alignment horizontal="center"/>
    </xf>
    <xf numFmtId="0" fontId="14" fillId="4" borderId="55"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59" fillId="0" borderId="9" xfId="0" applyFont="1" applyBorder="1" applyAlignment="1">
      <alignment horizontal="center" vertical="center"/>
    </xf>
    <xf numFmtId="0" fontId="59" fillId="0" borderId="20" xfId="0" applyFont="1" applyBorder="1" applyAlignment="1">
      <alignment horizontal="center" vertical="center"/>
    </xf>
    <xf numFmtId="0" fontId="59" fillId="0" borderId="9" xfId="0" applyFont="1" applyBorder="1" applyAlignment="1">
      <alignment horizontal="center" vertical="center" wrapText="1"/>
    </xf>
    <xf numFmtId="0" fontId="60" fillId="0" borderId="18" xfId="0" applyFont="1" applyBorder="1" applyAlignment="1">
      <alignment horizontal="center" vertical="center"/>
    </xf>
    <xf numFmtId="0" fontId="60" fillId="0" borderId="15" xfId="0" applyFont="1" applyBorder="1" applyAlignment="1">
      <alignment horizontal="center" vertical="center"/>
    </xf>
    <xf numFmtId="0" fontId="60" fillId="0" borderId="9" xfId="0" applyFont="1" applyBorder="1" applyAlignment="1">
      <alignment horizontal="center" vertical="center" wrapText="1"/>
    </xf>
    <xf numFmtId="0" fontId="60" fillId="0" borderId="15" xfId="0" applyFont="1" applyBorder="1" applyAlignment="1">
      <alignment horizontal="center" vertical="center" wrapText="1"/>
    </xf>
    <xf numFmtId="0" fontId="25" fillId="0" borderId="9" xfId="0" applyFont="1" applyBorder="1"/>
    <xf numFmtId="165" fontId="28" fillId="2" borderId="25" xfId="0" applyNumberFormat="1" applyFont="1" applyFill="1" applyBorder="1" applyAlignment="1">
      <alignment horizontal="center" vertical="center" wrapText="1"/>
    </xf>
    <xf numFmtId="164" fontId="61" fillId="2" borderId="30" xfId="0" applyNumberFormat="1" applyFont="1" applyFill="1" applyBorder="1" applyAlignment="1">
      <alignment horizontal="center" vertical="center" wrapText="1"/>
    </xf>
    <xf numFmtId="0" fontId="25" fillId="0" borderId="19" xfId="0" applyFont="1" applyBorder="1"/>
    <xf numFmtId="165" fontId="9" fillId="4" borderId="5" xfId="0" applyNumberFormat="1" applyFont="1" applyFill="1" applyBorder="1" applyAlignment="1">
      <alignment horizontal="center" vertical="center" wrapText="1"/>
    </xf>
    <xf numFmtId="0" fontId="9" fillId="4" borderId="5" xfId="0" applyFont="1" applyFill="1" applyBorder="1" applyAlignment="1">
      <alignment horizontal="center"/>
    </xf>
    <xf numFmtId="0" fontId="46" fillId="4" borderId="13" xfId="0" applyFont="1" applyFill="1" applyBorder="1" applyAlignment="1">
      <alignment horizontal="center"/>
    </xf>
    <xf numFmtId="165" fontId="19" fillId="6" borderId="1" xfId="0" applyNumberFormat="1" applyFont="1" applyFill="1" applyBorder="1" applyAlignment="1">
      <alignment horizontal="center" wrapText="1"/>
    </xf>
    <xf numFmtId="0" fontId="25" fillId="6" borderId="19" xfId="0" applyFont="1" applyFill="1" applyBorder="1"/>
    <xf numFmtId="0" fontId="9" fillId="4" borderId="1" xfId="0" applyFont="1" applyFill="1" applyBorder="1" applyAlignment="1">
      <alignment horizontal="center"/>
    </xf>
    <xf numFmtId="0" fontId="46" fillId="4" borderId="55" xfId="0" applyFont="1" applyFill="1" applyBorder="1" applyAlignment="1">
      <alignment horizontal="center"/>
    </xf>
    <xf numFmtId="0" fontId="46" fillId="4" borderId="1" xfId="0" applyFont="1" applyFill="1" applyBorder="1" applyAlignment="1">
      <alignment horizontal="center" vertical="center" wrapText="1"/>
    </xf>
    <xf numFmtId="0" fontId="46" fillId="4" borderId="5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6" borderId="2" xfId="0" applyFont="1" applyFill="1" applyBorder="1" applyAlignment="1">
      <alignment horizontal="center" vertical="center" wrapText="1"/>
    </xf>
    <xf numFmtId="2" fontId="19" fillId="6" borderId="5" xfId="0" applyNumberFormat="1" applyFont="1" applyFill="1" applyBorder="1" applyAlignment="1">
      <alignment horizontal="center" vertical="center" wrapText="1"/>
    </xf>
    <xf numFmtId="0" fontId="19" fillId="9" borderId="5" xfId="0" applyFont="1" applyFill="1" applyBorder="1" applyAlignment="1">
      <alignment horizontal="center" vertical="center" wrapText="1"/>
    </xf>
    <xf numFmtId="0" fontId="25" fillId="6" borderId="28" xfId="0" applyFont="1" applyFill="1" applyBorder="1"/>
    <xf numFmtId="0" fontId="46" fillId="4" borderId="2" xfId="0" applyFont="1" applyFill="1" applyBorder="1" applyAlignment="1">
      <alignment horizontal="center" vertical="center" wrapText="1"/>
    </xf>
    <xf numFmtId="0" fontId="46" fillId="4" borderId="58" xfId="0" applyFont="1" applyFill="1" applyBorder="1" applyAlignment="1">
      <alignment horizontal="center" vertical="center" wrapText="1"/>
    </xf>
    <xf numFmtId="0" fontId="19" fillId="9" borderId="3" xfId="0" applyFont="1" applyFill="1" applyBorder="1" applyAlignment="1">
      <alignment horizontal="center" vertical="center" wrapText="1"/>
    </xf>
    <xf numFmtId="2" fontId="19" fillId="7" borderId="3"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0" fontId="46" fillId="7" borderId="55" xfId="0" applyFont="1" applyFill="1" applyBorder="1" applyAlignment="1">
      <alignment horizontal="center" vertical="center" wrapText="1"/>
    </xf>
    <xf numFmtId="2" fontId="19" fillId="6" borderId="7" xfId="0" applyNumberFormat="1" applyFont="1" applyFill="1" applyBorder="1" applyAlignment="1">
      <alignment horizontal="center" vertical="center" wrapText="1"/>
    </xf>
    <xf numFmtId="2" fontId="19" fillId="6" borderId="8" xfId="0" applyNumberFormat="1" applyFont="1" applyFill="1" applyBorder="1" applyAlignment="1">
      <alignment horizontal="center" vertical="center" wrapText="1"/>
    </xf>
    <xf numFmtId="165" fontId="19" fillId="7" borderId="3" xfId="0" applyNumberFormat="1" applyFont="1" applyFill="1" applyBorder="1" applyAlignment="1">
      <alignment horizontal="center" vertical="center" wrapText="1"/>
    </xf>
    <xf numFmtId="0" fontId="46" fillId="7" borderId="13" xfId="0" applyFont="1" applyFill="1" applyBorder="1" applyAlignment="1">
      <alignment horizontal="center" vertical="center" wrapText="1"/>
    </xf>
    <xf numFmtId="0" fontId="19" fillId="7" borderId="3" xfId="0" applyFont="1" applyFill="1" applyBorder="1" applyAlignment="1">
      <alignment horizontal="center" vertical="center" wrapText="1"/>
    </xf>
    <xf numFmtId="2" fontId="19" fillId="8" borderId="7" xfId="0" applyNumberFormat="1" applyFont="1" applyFill="1" applyBorder="1" applyAlignment="1">
      <alignment horizontal="center" vertical="center" wrapText="1"/>
    </xf>
    <xf numFmtId="0" fontId="19" fillId="9" borderId="8" xfId="0" applyFont="1" applyFill="1" applyBorder="1" applyAlignment="1">
      <alignment horizontal="center" vertical="center" wrapText="1"/>
    </xf>
    <xf numFmtId="165" fontId="28" fillId="5"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63" fillId="2" borderId="25" xfId="0" applyFont="1" applyFill="1" applyBorder="1" applyAlignment="1">
      <alignment horizontal="center" vertical="center" wrapText="1"/>
    </xf>
    <xf numFmtId="165" fontId="20" fillId="2" borderId="9" xfId="0" applyNumberFormat="1" applyFont="1" applyFill="1" applyBorder="1" applyAlignment="1">
      <alignment horizontal="center" vertical="center" wrapText="1"/>
    </xf>
    <xf numFmtId="0" fontId="59" fillId="2" borderId="36"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5" fillId="6" borderId="26" xfId="0" applyFont="1" applyFill="1" applyBorder="1"/>
    <xf numFmtId="0" fontId="8" fillId="5" borderId="4" xfId="0" applyFont="1" applyFill="1" applyBorder="1" applyAlignment="1">
      <alignment horizontal="center" vertical="center"/>
    </xf>
    <xf numFmtId="0" fontId="46" fillId="5" borderId="11" xfId="0" applyFont="1" applyFill="1" applyBorder="1" applyAlignment="1">
      <alignment horizontal="center" vertical="center"/>
    </xf>
    <xf numFmtId="0" fontId="63" fillId="2" borderId="9" xfId="0"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59" fillId="2" borderId="9" xfId="0" applyFont="1" applyFill="1" applyBorder="1" applyAlignment="1">
      <alignment horizontal="center" vertical="center" wrapText="1"/>
    </xf>
    <xf numFmtId="4" fontId="8" fillId="4" borderId="5" xfId="0" applyNumberFormat="1" applyFont="1" applyFill="1" applyBorder="1" applyAlignment="1">
      <alignment horizontal="center" vertical="center" wrapText="1"/>
    </xf>
    <xf numFmtId="2" fontId="64" fillId="4" borderId="13" xfId="0" applyNumberFormat="1" applyFont="1" applyFill="1" applyBorder="1" applyAlignment="1">
      <alignment horizontal="center" vertical="center" wrapText="1"/>
    </xf>
    <xf numFmtId="165" fontId="28" fillId="2" borderId="9" xfId="0" applyNumberFormat="1" applyFont="1" applyFill="1" applyBorder="1" applyAlignment="1">
      <alignment horizontal="center" vertical="center" wrapText="1"/>
    </xf>
    <xf numFmtId="0" fontId="63" fillId="2" borderId="30" xfId="0" applyFont="1" applyFill="1" applyBorder="1" applyAlignment="1">
      <alignment horizontal="center" vertical="center" wrapText="1"/>
    </xf>
    <xf numFmtId="0" fontId="25" fillId="6" borderId="27" xfId="0" applyFont="1" applyFill="1" applyBorder="1"/>
    <xf numFmtId="0" fontId="19" fillId="7" borderId="50" xfId="0" applyFont="1" applyFill="1" applyBorder="1" applyAlignment="1">
      <alignment horizontal="center" vertical="center" wrapText="1"/>
    </xf>
    <xf numFmtId="0" fontId="41" fillId="6" borderId="28" xfId="0" applyFont="1" applyFill="1" applyBorder="1" applyAlignment="1">
      <alignment horizontal="center"/>
    </xf>
    <xf numFmtId="0" fontId="25" fillId="6" borderId="28" xfId="0" applyFont="1" applyFill="1" applyBorder="1" applyAlignment="1">
      <alignment horizontal="center"/>
    </xf>
    <xf numFmtId="0" fontId="46" fillId="7" borderId="58" xfId="0" applyFont="1" applyFill="1" applyBorder="1" applyAlignment="1">
      <alignment horizontal="center" vertical="center" wrapText="1"/>
    </xf>
    <xf numFmtId="0" fontId="19" fillId="0" borderId="19" xfId="0" applyFont="1" applyFill="1" applyBorder="1" applyAlignment="1">
      <alignment horizontal="center" vertical="center" wrapText="1"/>
    </xf>
    <xf numFmtId="4" fontId="19" fillId="7" borderId="1" xfId="0" applyNumberFormat="1" applyFont="1" applyFill="1" applyBorder="1" applyAlignment="1">
      <alignment horizontal="center" vertical="center" wrapText="1"/>
    </xf>
    <xf numFmtId="0" fontId="25" fillId="0" borderId="28" xfId="0" applyFont="1" applyBorder="1"/>
    <xf numFmtId="0" fontId="19" fillId="7" borderId="32" xfId="0" applyFont="1" applyFill="1" applyBorder="1" applyAlignment="1">
      <alignment horizontal="center" vertical="center" wrapText="1"/>
    </xf>
    <xf numFmtId="165" fontId="28" fillId="2" borderId="33" xfId="0" applyNumberFormat="1"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4" borderId="23" xfId="0" applyFont="1" applyFill="1" applyBorder="1" applyAlignment="1">
      <alignment horizontal="center" vertical="center"/>
    </xf>
    <xf numFmtId="0" fontId="8" fillId="4" borderId="5" xfId="0" applyFont="1" applyFill="1" applyBorder="1" applyAlignment="1">
      <alignment horizontal="center" vertical="center"/>
    </xf>
    <xf numFmtId="0" fontId="46" fillId="4" borderId="13" xfId="0" applyFont="1" applyFill="1" applyBorder="1" applyAlignment="1">
      <alignment horizontal="center" vertical="center"/>
    </xf>
    <xf numFmtId="0" fontId="19" fillId="6" borderId="18" xfId="0" applyFont="1" applyFill="1" applyBorder="1" applyAlignment="1">
      <alignment vertical="center" wrapText="1"/>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46" fillId="5" borderId="58" xfId="0" applyFont="1" applyFill="1" applyBorder="1" applyAlignment="1">
      <alignment horizontal="center" vertical="center"/>
    </xf>
    <xf numFmtId="165" fontId="28" fillId="2" borderId="20" xfId="0" applyNumberFormat="1" applyFont="1" applyFill="1" applyBorder="1" applyAlignment="1">
      <alignment horizontal="center" vertical="center" wrapText="1"/>
    </xf>
    <xf numFmtId="0" fontId="19" fillId="2" borderId="2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2" xfId="0" applyFont="1" applyFill="1" applyBorder="1" applyAlignment="1">
      <alignment horizontal="center" vertical="center"/>
    </xf>
    <xf numFmtId="2" fontId="15" fillId="4" borderId="2" xfId="0" applyNumberFormat="1" applyFont="1" applyFill="1" applyBorder="1" applyAlignment="1">
      <alignment horizontal="center" vertical="center" wrapText="1"/>
    </xf>
    <xf numFmtId="165" fontId="2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46" fillId="5" borderId="55"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xf>
    <xf numFmtId="2" fontId="15"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46" fillId="4" borderId="11" xfId="0" applyFont="1" applyFill="1" applyBorder="1" applyAlignment="1">
      <alignment horizontal="center" vertical="center" wrapText="1"/>
    </xf>
    <xf numFmtId="2" fontId="28" fillId="4" borderId="4" xfId="0" applyNumberFormat="1" applyFont="1" applyFill="1" applyBorder="1" applyAlignment="1">
      <alignment horizontal="center" vertical="center" wrapText="1"/>
    </xf>
    <xf numFmtId="0" fontId="25" fillId="0" borderId="26" xfId="0" applyFont="1" applyBorder="1"/>
    <xf numFmtId="0" fontId="8" fillId="5" borderId="4" xfId="0" applyFont="1" applyFill="1" applyBorder="1" applyAlignment="1">
      <alignment horizontal="center" vertical="center" wrapText="1"/>
    </xf>
    <xf numFmtId="0" fontId="19" fillId="2" borderId="9" xfId="0" applyFont="1" applyFill="1" applyBorder="1" applyAlignment="1">
      <alignment horizontal="center" vertical="center" wrapText="1"/>
    </xf>
    <xf numFmtId="165" fontId="19" fillId="4" borderId="5" xfId="0" applyNumberFormat="1"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11" borderId="27" xfId="0" applyFont="1" applyFill="1" applyBorder="1" applyAlignment="1">
      <alignment horizontal="center" vertical="center" wrapText="1"/>
    </xf>
    <xf numFmtId="165" fontId="28" fillId="5" borderId="14" xfId="0" applyNumberFormat="1" applyFont="1" applyFill="1" applyBorder="1" applyAlignment="1">
      <alignment horizontal="center" vertical="center" wrapText="1"/>
    </xf>
    <xf numFmtId="0" fontId="8" fillId="5" borderId="14" xfId="0" applyFont="1" applyFill="1" applyBorder="1" applyAlignment="1">
      <alignment horizontal="center" vertical="center"/>
    </xf>
    <xf numFmtId="0" fontId="8" fillId="5" borderId="14" xfId="0" applyFont="1" applyFill="1" applyBorder="1" applyAlignment="1">
      <alignment horizontal="center" vertical="center" wrapText="1"/>
    </xf>
    <xf numFmtId="0" fontId="46" fillId="5" borderId="59" xfId="0" applyFont="1" applyFill="1" applyBorder="1" applyAlignment="1">
      <alignment horizontal="center" vertical="center"/>
    </xf>
    <xf numFmtId="165" fontId="19" fillId="3" borderId="9" xfId="0" applyNumberFormat="1" applyFont="1" applyFill="1" applyBorder="1" applyAlignment="1">
      <alignment horizontal="center" vertical="center" wrapText="1"/>
    </xf>
    <xf numFmtId="0" fontId="65" fillId="0" borderId="0" xfId="0" applyFont="1"/>
    <xf numFmtId="0" fontId="9" fillId="0" borderId="0" xfId="0" applyFont="1" applyAlignment="1">
      <alignment horizontal="center"/>
    </xf>
    <xf numFmtId="0" fontId="26" fillId="6" borderId="0" xfId="0" applyFont="1" applyFill="1" applyAlignment="1">
      <alignment horizontal="left" wrapText="1"/>
    </xf>
    <xf numFmtId="0" fontId="0" fillId="6" borderId="0" xfId="0" applyFill="1" applyAlignment="1">
      <alignment wrapText="1"/>
    </xf>
    <xf numFmtId="0" fontId="0" fillId="6" borderId="0" xfId="0" applyFill="1" applyAlignment="1">
      <alignment horizontal="left" vertical="top" wrapText="1"/>
    </xf>
    <xf numFmtId="0" fontId="0" fillId="6" borderId="0" xfId="0" applyFill="1" applyAlignment="1">
      <alignment vertical="top" wrapText="1"/>
    </xf>
    <xf numFmtId="0" fontId="26" fillId="6" borderId="0" xfId="0" applyFont="1" applyFill="1" applyAlignment="1">
      <alignment wrapText="1"/>
    </xf>
    <xf numFmtId="0" fontId="0" fillId="6" borderId="0" xfId="0" applyFill="1" applyBorder="1" applyAlignment="1">
      <alignment horizontal="left" vertical="top" wrapText="1"/>
    </xf>
    <xf numFmtId="0" fontId="28" fillId="0" borderId="0" xfId="0" applyNumberFormat="1" applyFont="1" applyFill="1" applyBorder="1" applyAlignment="1" applyProtection="1">
      <alignment horizontal="left" vertical="center"/>
    </xf>
    <xf numFmtId="0" fontId="26" fillId="0" borderId="0" xfId="0" applyFont="1" applyAlignment="1"/>
    <xf numFmtId="0" fontId="30"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horizontal="center" vertical="center"/>
    </xf>
    <xf numFmtId="0" fontId="9" fillId="0" borderId="0" xfId="0" applyFont="1" applyAlignment="1">
      <alignment horizontal="center" vertical="center"/>
    </xf>
    <xf numFmtId="0" fontId="28" fillId="0" borderId="0" xfId="0" applyNumberFormat="1" applyFont="1" applyFill="1" applyBorder="1" applyAlignment="1" applyProtection="1">
      <alignment horizontal="left" vertical="center" shrinkToFit="1"/>
    </xf>
    <xf numFmtId="0" fontId="27" fillId="0" borderId="0" xfId="0" applyFont="1" applyAlignment="1">
      <alignment horizontal="center" vertical="center"/>
    </xf>
    <xf numFmtId="0" fontId="9"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wrapText="1" shrinkToFit="1"/>
    </xf>
    <xf numFmtId="0" fontId="48" fillId="0" borderId="10" xfId="0" applyNumberFormat="1" applyFont="1" applyFill="1" applyBorder="1" applyAlignment="1" applyProtection="1">
      <alignment horizontal="left" vertical="center" wrapText="1" shrinkToFit="1"/>
    </xf>
    <xf numFmtId="0" fontId="48" fillId="0" borderId="12" xfId="0" applyNumberFormat="1" applyFont="1" applyFill="1" applyBorder="1" applyAlignment="1" applyProtection="1">
      <alignment horizontal="left" vertical="center" wrapText="1" shrinkToFit="1"/>
    </xf>
    <xf numFmtId="0" fontId="48" fillId="0" borderId="4"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4"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23" fillId="5" borderId="39" xfId="0" applyFont="1" applyFill="1" applyBorder="1" applyAlignment="1">
      <alignment horizontal="center" vertical="center"/>
    </xf>
    <xf numFmtId="0" fontId="23" fillId="5" borderId="16" xfId="0" applyFont="1" applyFill="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28" fillId="3" borderId="33"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36" xfId="0" applyFont="1" applyFill="1" applyBorder="1" applyAlignment="1">
      <alignment horizontal="center" vertical="center" wrapText="1"/>
    </xf>
    <xf numFmtId="2" fontId="53" fillId="3" borderId="17" xfId="0" applyNumberFormat="1" applyFont="1" applyFill="1" applyBorder="1" applyAlignment="1">
      <alignment horizontal="center" vertical="center" wrapText="1"/>
    </xf>
    <xf numFmtId="0" fontId="53" fillId="3" borderId="18"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2" fontId="30" fillId="2" borderId="17" xfId="0" applyNumberFormat="1" applyFont="1" applyFill="1" applyBorder="1" applyAlignment="1">
      <alignment horizontal="center" vertical="center"/>
    </xf>
    <xf numFmtId="2" fontId="30" fillId="2" borderId="18" xfId="0"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8" fillId="6" borderId="10" xfId="0" applyNumberFormat="1" applyFont="1" applyFill="1" applyBorder="1" applyAlignment="1" applyProtection="1">
      <alignment horizontal="left" vertical="center" wrapText="1"/>
    </xf>
    <xf numFmtId="0" fontId="48" fillId="6" borderId="12" xfId="0" applyNumberFormat="1" applyFont="1" applyFill="1" applyBorder="1" applyAlignment="1" applyProtection="1">
      <alignment horizontal="left" vertical="center" wrapText="1"/>
    </xf>
    <xf numFmtId="0" fontId="48" fillId="6" borderId="4"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165" fontId="46" fillId="0" borderId="37" xfId="0" applyNumberFormat="1" applyFont="1" applyFill="1" applyBorder="1" applyAlignment="1">
      <alignment horizontal="center" vertical="center" wrapText="1"/>
    </xf>
    <xf numFmtId="165" fontId="46" fillId="0" borderId="43" xfId="0" applyNumberFormat="1"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9" fillId="6" borderId="10" xfId="0" applyNumberFormat="1" applyFont="1" applyFill="1" applyBorder="1" applyAlignment="1" applyProtection="1">
      <alignment horizontal="left" vertical="center" wrapText="1"/>
    </xf>
    <xf numFmtId="0" fontId="19" fillId="6" borderId="12" xfId="0" applyNumberFormat="1" applyFont="1" applyFill="1" applyBorder="1" applyAlignment="1" applyProtection="1">
      <alignment horizontal="left" vertical="center" wrapText="1"/>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165" fontId="19" fillId="0" borderId="11" xfId="0" applyNumberFormat="1" applyFont="1" applyBorder="1" applyAlignment="1">
      <alignment horizontal="center" vertical="center" wrapText="1"/>
    </xf>
    <xf numFmtId="165" fontId="19" fillId="0" borderId="13" xfId="0" applyNumberFormat="1" applyFont="1" applyBorder="1" applyAlignment="1">
      <alignment horizontal="center" vertical="center" wrapText="1"/>
    </xf>
    <xf numFmtId="0" fontId="19" fillId="3" borderId="3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 fillId="0" borderId="0" xfId="0" applyFont="1" applyAlignment="1">
      <alignment horizontal="left"/>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10"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left"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165" fontId="51" fillId="0" borderId="37" xfId="0" applyNumberFormat="1" applyFont="1" applyBorder="1" applyAlignment="1">
      <alignment horizontal="center" vertical="center" wrapText="1"/>
    </xf>
    <xf numFmtId="165" fontId="51" fillId="0" borderId="43"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165" fontId="52" fillId="0" borderId="11" xfId="0" applyNumberFormat="1" applyFont="1" applyBorder="1" applyAlignment="1">
      <alignment horizontal="center" vertical="center" wrapText="1"/>
    </xf>
    <xf numFmtId="165" fontId="52" fillId="0" borderId="13" xfId="0" applyNumberFormat="1" applyFont="1" applyBorder="1" applyAlignment="1">
      <alignment horizontal="center" vertical="center" wrapText="1"/>
    </xf>
    <xf numFmtId="165" fontId="48" fillId="0" borderId="37" xfId="0" applyNumberFormat="1" applyFont="1" applyBorder="1" applyAlignment="1">
      <alignment horizontal="center" vertical="center" wrapText="1"/>
    </xf>
    <xf numFmtId="165" fontId="48" fillId="0" borderId="43" xfId="0" applyNumberFormat="1" applyFont="1" applyBorder="1" applyAlignment="1">
      <alignment horizontal="center" vertical="center" wrapText="1"/>
    </xf>
    <xf numFmtId="0" fontId="45" fillId="0" borderId="10" xfId="0" applyNumberFormat="1" applyFont="1" applyFill="1" applyBorder="1" applyAlignment="1" applyProtection="1">
      <alignment horizontal="left" vertical="center" wrapText="1"/>
    </xf>
    <xf numFmtId="0" fontId="45" fillId="0" borderId="12" xfId="0" applyNumberFormat="1" applyFont="1" applyFill="1" applyBorder="1" applyAlignment="1" applyProtection="1">
      <alignment horizontal="left" vertical="center" wrapText="1"/>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165" fontId="52" fillId="0" borderId="37" xfId="0" applyNumberFormat="1" applyFont="1" applyBorder="1" applyAlignment="1">
      <alignment horizontal="center" vertical="center" wrapText="1"/>
    </xf>
    <xf numFmtId="165" fontId="52" fillId="0" borderId="43" xfId="0" applyNumberFormat="1"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23" fillId="5" borderId="29" xfId="0" applyFont="1" applyFill="1" applyBorder="1" applyAlignment="1">
      <alignment horizontal="center" vertical="center"/>
    </xf>
    <xf numFmtId="0" fontId="23" fillId="5" borderId="3" xfId="0" applyFont="1" applyFill="1" applyBorder="1" applyAlignment="1">
      <alignment horizontal="center" vertical="center"/>
    </xf>
    <xf numFmtId="0" fontId="0" fillId="6" borderId="52" xfId="0" applyFill="1" applyBorder="1" applyAlignment="1">
      <alignment horizontal="left" wrapText="1"/>
    </xf>
    <xf numFmtId="0" fontId="0" fillId="6" borderId="0" xfId="0" applyFill="1" applyBorder="1" applyAlignment="1">
      <alignment horizontal="left" wrapText="1"/>
    </xf>
    <xf numFmtId="165" fontId="19" fillId="0" borderId="37" xfId="0" applyNumberFormat="1" applyFont="1" applyBorder="1" applyAlignment="1">
      <alignment horizontal="center" vertical="center" wrapText="1"/>
    </xf>
    <xf numFmtId="165" fontId="19" fillId="0" borderId="43" xfId="0" applyNumberFormat="1" applyFont="1" applyBorder="1" applyAlignment="1">
      <alignment horizontal="center" vertical="center" wrapText="1"/>
    </xf>
    <xf numFmtId="0" fontId="0" fillId="6" borderId="52" xfId="0" applyFill="1" applyBorder="1" applyAlignment="1">
      <alignment horizontal="left"/>
    </xf>
    <xf numFmtId="0" fontId="0" fillId="6" borderId="0" xfId="0" applyFill="1" applyBorder="1" applyAlignment="1">
      <alignment horizontal="left"/>
    </xf>
    <xf numFmtId="165" fontId="46" fillId="0" borderId="11" xfId="0" applyNumberFormat="1" applyFont="1" applyFill="1" applyBorder="1" applyAlignment="1">
      <alignment horizontal="center" vertical="center" wrapText="1"/>
    </xf>
    <xf numFmtId="165" fontId="46" fillId="0" borderId="13" xfId="0" applyNumberFormat="1" applyFont="1" applyFill="1" applyBorder="1" applyAlignment="1">
      <alignment horizontal="center" vertical="center" wrapText="1"/>
    </xf>
    <xf numFmtId="2" fontId="53" fillId="2" borderId="17" xfId="0" applyNumberFormat="1" applyFont="1" applyFill="1" applyBorder="1" applyAlignment="1">
      <alignment horizontal="center" vertical="center"/>
    </xf>
    <xf numFmtId="2" fontId="53" fillId="2" borderId="18" xfId="0" applyNumberFormat="1" applyFont="1" applyFill="1" applyBorder="1" applyAlignment="1">
      <alignment horizontal="center" vertical="center"/>
    </xf>
    <xf numFmtId="0" fontId="48" fillId="0" borderId="10" xfId="0" applyNumberFormat="1" applyFont="1" applyFill="1" applyBorder="1" applyAlignment="1" applyProtection="1">
      <alignment vertical="center" wrapText="1" shrinkToFit="1"/>
    </xf>
    <xf numFmtId="0" fontId="48" fillId="0" borderId="12" xfId="0" applyNumberFormat="1" applyFont="1" applyFill="1" applyBorder="1" applyAlignment="1" applyProtection="1">
      <alignment vertical="center" wrapText="1" shrinkToFit="1"/>
    </xf>
    <xf numFmtId="0" fontId="2" fillId="0" borderId="37" xfId="0" applyFont="1" applyFill="1" applyBorder="1" applyAlignment="1">
      <alignment horizontal="center" vertical="center"/>
    </xf>
    <xf numFmtId="0" fontId="2" fillId="0" borderId="43" xfId="0" applyFont="1" applyFill="1" applyBorder="1" applyAlignment="1">
      <alignment horizontal="center" vertical="center"/>
    </xf>
    <xf numFmtId="0" fontId="19" fillId="0" borderId="10" xfId="0" applyNumberFormat="1" applyFont="1" applyFill="1" applyBorder="1" applyAlignment="1" applyProtection="1">
      <alignment vertical="center" wrapText="1" shrinkToFit="1"/>
    </xf>
    <xf numFmtId="0" fontId="19" fillId="0" borderId="12" xfId="0" applyNumberFormat="1" applyFont="1" applyFill="1" applyBorder="1" applyAlignment="1" applyProtection="1">
      <alignment vertical="center" wrapText="1" shrinkToFi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41" fillId="7" borderId="21" xfId="0" applyNumberFormat="1" applyFont="1" applyFill="1" applyBorder="1" applyAlignment="1" applyProtection="1">
      <alignment horizontal="center" vertical="center" wrapText="1" shrinkToFit="1"/>
    </xf>
    <xf numFmtId="0" fontId="41" fillId="7" borderId="3" xfId="0" applyNumberFormat="1" applyFont="1" applyFill="1" applyBorder="1" applyAlignment="1" applyProtection="1">
      <alignment horizontal="center" vertical="center" wrapText="1" shrinkToFit="1"/>
    </xf>
    <xf numFmtId="0" fontId="18" fillId="13" borderId="8"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9" fillId="0" borderId="4" xfId="0" applyNumberFormat="1" applyFont="1" applyFill="1" applyBorder="1" applyAlignment="1" applyProtection="1">
      <alignment vertical="center" wrapText="1" shrinkToFit="1"/>
    </xf>
    <xf numFmtId="0" fontId="19" fillId="0" borderId="5" xfId="0" applyNumberFormat="1" applyFont="1" applyFill="1" applyBorder="1" applyAlignment="1" applyProtection="1">
      <alignment vertical="center" wrapText="1" shrinkToFi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45" fillId="0" borderId="4" xfId="0" applyNumberFormat="1" applyFont="1" applyFill="1" applyBorder="1" applyAlignment="1" applyProtection="1">
      <alignment vertical="center" wrapText="1" shrinkToFit="1"/>
    </xf>
    <xf numFmtId="0" fontId="45" fillId="0" borderId="5" xfId="0" applyNumberFormat="1" applyFont="1" applyFill="1" applyBorder="1" applyAlignment="1" applyProtection="1">
      <alignment vertical="center" wrapText="1" shrinkToFit="1"/>
    </xf>
    <xf numFmtId="0" fontId="54" fillId="6" borderId="4" xfId="0" applyNumberFormat="1" applyFont="1" applyFill="1" applyBorder="1" applyAlignment="1" applyProtection="1">
      <alignment horizontal="center" vertical="center" wrapText="1" shrinkToFit="1"/>
    </xf>
    <xf numFmtId="0" fontId="54" fillId="6" borderId="5" xfId="0" applyNumberFormat="1" applyFont="1" applyFill="1" applyBorder="1" applyAlignment="1" applyProtection="1">
      <alignment horizontal="center" vertical="center" wrapText="1" shrinkToFit="1"/>
    </xf>
    <xf numFmtId="0" fontId="2" fillId="6" borderId="37"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18" fillId="13" borderId="22"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13" fillId="7" borderId="21" xfId="0" applyNumberFormat="1" applyFont="1" applyFill="1" applyBorder="1" applyAlignment="1" applyProtection="1">
      <alignment horizontal="center" vertical="center" wrapText="1" shrinkToFit="1"/>
    </xf>
    <xf numFmtId="0" fontId="13" fillId="7" borderId="3" xfId="0" applyNumberFormat="1" applyFont="1" applyFill="1" applyBorder="1" applyAlignment="1" applyProtection="1">
      <alignment horizontal="center" vertical="center" wrapText="1" shrinkToFit="1"/>
    </xf>
    <xf numFmtId="0" fontId="18" fillId="13" borderId="38" xfId="0" applyFont="1" applyFill="1" applyBorder="1" applyAlignment="1">
      <alignment horizontal="center" vertical="center" wrapText="1"/>
    </xf>
    <xf numFmtId="0" fontId="18" fillId="13" borderId="31" xfId="0" applyFont="1" applyFill="1" applyBorder="1" applyAlignment="1">
      <alignment horizontal="center" vertical="center" wrapText="1"/>
    </xf>
    <xf numFmtId="0" fontId="13" fillId="4" borderId="29" xfId="0" applyNumberFormat="1" applyFont="1" applyFill="1" applyBorder="1" applyAlignment="1" applyProtection="1">
      <alignment horizontal="center" vertical="center" wrapText="1"/>
    </xf>
    <xf numFmtId="0" fontId="13" fillId="4" borderId="3" xfId="0" applyNumberFormat="1" applyFont="1" applyFill="1" applyBorder="1" applyAlignment="1" applyProtection="1">
      <alignment horizontal="center" vertical="center" wrapText="1"/>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45" fillId="0" borderId="10" xfId="0" applyNumberFormat="1" applyFont="1" applyFill="1" applyBorder="1" applyAlignment="1" applyProtection="1">
      <alignment vertical="center" wrapText="1" shrinkToFit="1"/>
    </xf>
    <xf numFmtId="0" fontId="45" fillId="0" borderId="12" xfId="0" applyNumberFormat="1" applyFont="1" applyFill="1" applyBorder="1" applyAlignment="1" applyProtection="1">
      <alignment vertical="center" wrapText="1" shrinkToFi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0" fillId="0" borderId="52" xfId="0" applyBorder="1" applyAlignment="1">
      <alignment horizontal="left" wrapText="1"/>
    </xf>
    <xf numFmtId="0" fontId="0" fillId="0" borderId="0" xfId="0" applyBorder="1" applyAlignment="1">
      <alignment horizontal="left" wrapText="1"/>
    </xf>
    <xf numFmtId="0" fontId="45" fillId="6" borderId="10" xfId="0" applyNumberFormat="1" applyFont="1" applyFill="1" applyBorder="1" applyAlignment="1" applyProtection="1">
      <alignment vertical="center" wrapText="1" shrinkToFit="1"/>
    </xf>
    <xf numFmtId="0" fontId="45" fillId="6" borderId="12" xfId="0" applyNumberFormat="1" applyFont="1" applyFill="1" applyBorder="1" applyAlignment="1" applyProtection="1">
      <alignment vertical="center" wrapText="1" shrinkToFit="1"/>
    </xf>
    <xf numFmtId="0" fontId="18" fillId="13" borderId="1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9" fillId="6" borderId="10" xfId="0" applyNumberFormat="1" applyFont="1" applyFill="1" applyBorder="1" applyAlignment="1" applyProtection="1">
      <alignment vertical="center" wrapText="1" shrinkToFit="1"/>
    </xf>
    <xf numFmtId="0" fontId="19" fillId="6" borderId="12" xfId="0" applyNumberFormat="1" applyFont="1" applyFill="1" applyBorder="1" applyAlignment="1" applyProtection="1">
      <alignment vertical="center" wrapText="1" shrinkToFi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4" borderId="29" xfId="0" applyNumberFormat="1" applyFont="1" applyFill="1" applyBorder="1" applyAlignment="1" applyProtection="1">
      <alignment horizontal="center" vertical="center" wrapText="1" shrinkToFit="1"/>
    </xf>
    <xf numFmtId="0" fontId="13" fillId="4" borderId="3" xfId="0" applyNumberFormat="1" applyFont="1" applyFill="1" applyBorder="1" applyAlignment="1" applyProtection="1">
      <alignment horizontal="center" vertical="center" wrapText="1" shrinkToFi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3" fillId="4" borderId="40" xfId="0" applyNumberFormat="1" applyFont="1" applyFill="1" applyBorder="1" applyAlignment="1" applyProtection="1">
      <alignment horizontal="center" vertical="center" wrapText="1"/>
    </xf>
    <xf numFmtId="0" fontId="13" fillId="4" borderId="41" xfId="0" applyNumberFormat="1" applyFont="1" applyFill="1" applyBorder="1" applyAlignment="1" applyProtection="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2" fontId="30" fillId="2" borderId="17" xfId="0" applyNumberFormat="1" applyFont="1" applyFill="1" applyBorder="1" applyAlignment="1">
      <alignment horizontal="center" vertical="center" wrapText="1"/>
    </xf>
    <xf numFmtId="2" fontId="30" fillId="2" borderId="18"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45" fillId="6" borderId="6" xfId="0" applyFont="1" applyFill="1" applyBorder="1" applyAlignment="1">
      <alignment horizontal="center" vertical="center" wrapText="1"/>
    </xf>
    <xf numFmtId="0" fontId="18" fillId="12" borderId="26"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43"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5" xfId="0" applyFont="1" applyFill="1" applyBorder="1" applyAlignment="1">
      <alignment horizontal="center" vertical="center" wrapText="1"/>
    </xf>
    <xf numFmtId="0" fontId="55" fillId="11" borderId="26" xfId="0" applyFont="1" applyFill="1" applyBorder="1" applyAlignment="1">
      <alignment horizontal="center" vertical="center" wrapText="1"/>
    </xf>
    <xf numFmtId="0" fontId="55" fillId="11" borderId="27" xfId="0" applyFont="1" applyFill="1" applyBorder="1" applyAlignment="1">
      <alignment horizontal="center" vertical="center" wrapText="1"/>
    </xf>
    <xf numFmtId="0" fontId="45" fillId="6" borderId="37" xfId="0" applyFont="1" applyFill="1" applyBorder="1" applyAlignment="1">
      <alignment horizontal="center" vertical="center" wrapText="1"/>
    </xf>
    <xf numFmtId="0" fontId="45" fillId="6" borderId="43"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16" xfId="0" applyFont="1" applyFill="1" applyBorder="1" applyAlignment="1">
      <alignment horizontal="center" vertical="center" wrapText="1"/>
    </xf>
    <xf numFmtId="2" fontId="53" fillId="2" borderId="17" xfId="0" applyNumberFormat="1" applyFont="1" applyFill="1" applyBorder="1" applyAlignment="1">
      <alignment horizontal="center" vertical="center" wrapText="1"/>
    </xf>
    <xf numFmtId="2" fontId="53" fillId="2" borderId="18" xfId="0" applyNumberFormat="1" applyFont="1" applyFill="1" applyBorder="1" applyAlignment="1">
      <alignment horizontal="center" vertical="center" wrapText="1"/>
    </xf>
    <xf numFmtId="0" fontId="19" fillId="6" borderId="26" xfId="0" applyNumberFormat="1" applyFont="1" applyFill="1" applyBorder="1" applyAlignment="1" applyProtection="1">
      <alignment horizontal="center" vertical="center" wrapText="1" shrinkToFit="1"/>
    </xf>
    <xf numFmtId="0" fontId="19" fillId="6" borderId="27" xfId="0" applyNumberFormat="1" applyFont="1" applyFill="1" applyBorder="1" applyAlignment="1" applyProtection="1">
      <alignment horizontal="center" vertical="center" wrapText="1" shrinkToFit="1"/>
    </xf>
    <xf numFmtId="0" fontId="41" fillId="7" borderId="29" xfId="0" applyNumberFormat="1" applyFont="1" applyFill="1" applyBorder="1" applyAlignment="1" applyProtection="1">
      <alignment horizontal="center" vertical="center" wrapText="1" shrinkToFit="1"/>
    </xf>
    <xf numFmtId="0" fontId="19" fillId="6" borderId="10" xfId="0" applyNumberFormat="1" applyFont="1" applyFill="1" applyBorder="1" applyAlignment="1" applyProtection="1">
      <alignment horizontal="center" vertical="center" wrapText="1" shrinkToFit="1"/>
    </xf>
    <xf numFmtId="0" fontId="19" fillId="6" borderId="12" xfId="0" applyNumberFormat="1" applyFont="1" applyFill="1" applyBorder="1" applyAlignment="1" applyProtection="1">
      <alignment horizontal="center" vertical="center" wrapText="1" shrinkToFit="1"/>
    </xf>
    <xf numFmtId="0" fontId="13" fillId="7" borderId="29" xfId="0" applyNumberFormat="1" applyFont="1" applyFill="1" applyBorder="1" applyAlignment="1" applyProtection="1">
      <alignment horizontal="center" vertical="center" wrapText="1" shrinkToFit="1"/>
    </xf>
    <xf numFmtId="0" fontId="18" fillId="6" borderId="19"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8" fillId="6" borderId="10" xfId="0" applyNumberFormat="1" applyFont="1" applyFill="1" applyBorder="1" applyAlignment="1" applyProtection="1">
      <alignment vertical="center" wrapText="1" shrinkToFit="1"/>
    </xf>
    <xf numFmtId="0" fontId="48" fillId="6" borderId="12" xfId="0" applyNumberFormat="1" applyFont="1" applyFill="1" applyBorder="1" applyAlignment="1" applyProtection="1">
      <alignment vertical="center" wrapText="1" shrinkToFit="1"/>
    </xf>
    <xf numFmtId="0" fontId="19" fillId="0" borderId="3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2" fillId="0" borderId="37" xfId="0" applyFont="1" applyBorder="1" applyAlignment="1">
      <alignment horizontal="center"/>
    </xf>
    <xf numFmtId="0" fontId="2" fillId="0" borderId="43" xfId="0" applyFont="1" applyBorder="1" applyAlignment="1">
      <alignment horizontal="center"/>
    </xf>
    <xf numFmtId="0" fontId="19" fillId="0" borderId="4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8" fillId="0" borderId="10" xfId="0" applyNumberFormat="1" applyFont="1" applyFill="1" applyBorder="1" applyAlignment="1" applyProtection="1">
      <alignment horizontal="center" vertical="center" wrapText="1" shrinkToFit="1"/>
    </xf>
    <xf numFmtId="0" fontId="48" fillId="0" borderId="12" xfId="0" applyNumberFormat="1" applyFont="1" applyFill="1" applyBorder="1" applyAlignment="1" applyProtection="1">
      <alignment horizontal="center" vertical="center" wrapText="1" shrinkToFit="1"/>
    </xf>
    <xf numFmtId="0" fontId="25" fillId="0" borderId="0" xfId="0" applyFont="1" applyBorder="1" applyAlignment="1">
      <alignment horizontal="left" vertical="top" wrapText="1"/>
    </xf>
    <xf numFmtId="0" fontId="48" fillId="0" borderId="10" xfId="0" applyNumberFormat="1" applyFont="1" applyFill="1" applyBorder="1" applyAlignment="1" applyProtection="1">
      <alignment horizontal="left" vertical="center" wrapText="1"/>
    </xf>
    <xf numFmtId="0" fontId="48" fillId="0" borderId="12" xfId="0" applyNumberFormat="1" applyFont="1" applyFill="1" applyBorder="1" applyAlignment="1" applyProtection="1">
      <alignment horizontal="left" vertical="center" wrapText="1"/>
    </xf>
    <xf numFmtId="0" fontId="0" fillId="0" borderId="52" xfId="0" applyFont="1" applyBorder="1" applyAlignment="1">
      <alignment horizontal="left" vertical="top" wrapText="1"/>
    </xf>
    <xf numFmtId="0" fontId="0" fillId="0" borderId="0" xfId="0" applyFont="1" applyBorder="1" applyAlignment="1">
      <alignment horizontal="left" vertical="top" wrapText="1"/>
    </xf>
    <xf numFmtId="0" fontId="17" fillId="0" borderId="23" xfId="0" applyFont="1" applyBorder="1" applyAlignment="1">
      <alignment horizontal="center"/>
    </xf>
    <xf numFmtId="0" fontId="16" fillId="0" borderId="21" xfId="0" applyFont="1" applyBorder="1" applyAlignment="1">
      <alignment horizontal="center"/>
    </xf>
    <xf numFmtId="0" fontId="16" fillId="0" borderId="24" xfId="0" applyFont="1" applyBorder="1" applyAlignment="1">
      <alignment horizontal="center"/>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0" fillId="6" borderId="38" xfId="0" applyFill="1" applyBorder="1" applyAlignment="1">
      <alignment horizontal="center" vertical="center"/>
    </xf>
    <xf numFmtId="0" fontId="0" fillId="6" borderId="31" xfId="0"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29" xfId="0" applyFont="1" applyFill="1" applyBorder="1" applyAlignment="1">
      <alignment horizontal="center" vertical="center"/>
    </xf>
    <xf numFmtId="0" fontId="3" fillId="4" borderId="3" xfId="0" applyFont="1" applyFill="1" applyBorder="1" applyAlignment="1">
      <alignment horizontal="center" vertical="center"/>
    </xf>
    <xf numFmtId="0" fontId="19" fillId="0" borderId="10" xfId="0" applyNumberFormat="1" applyFont="1" applyFill="1" applyBorder="1" applyAlignment="1" applyProtection="1">
      <alignment horizontal="left" vertical="center" wrapText="1" shrinkToFit="1"/>
    </xf>
    <xf numFmtId="0" fontId="19" fillId="0" borderId="12" xfId="0" applyNumberFormat="1" applyFont="1" applyFill="1" applyBorder="1" applyAlignment="1" applyProtection="1">
      <alignment horizontal="left" vertical="center" wrapText="1" shrinkToFit="1"/>
    </xf>
    <xf numFmtId="0" fontId="61" fillId="2" borderId="17"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58" fillId="0" borderId="23" xfId="0" applyFont="1" applyBorder="1" applyAlignment="1">
      <alignment horizontal="center"/>
    </xf>
    <xf numFmtId="0" fontId="57" fillId="0" borderId="21" xfId="0" applyFont="1" applyBorder="1" applyAlignment="1">
      <alignment horizontal="center"/>
    </xf>
    <xf numFmtId="0" fontId="57" fillId="0" borderId="24" xfId="0" applyFont="1" applyBorder="1" applyAlignment="1">
      <alignment horizontal="center"/>
    </xf>
    <xf numFmtId="0" fontId="13" fillId="0" borderId="30" xfId="0" applyFont="1" applyBorder="1" applyAlignment="1">
      <alignment horizontal="center" vertical="center"/>
    </xf>
    <xf numFmtId="0" fontId="13" fillId="0" borderId="42" xfId="0" applyFont="1" applyBorder="1" applyAlignment="1">
      <alignment horizontal="center" vertical="center"/>
    </xf>
    <xf numFmtId="0" fontId="13" fillId="0" borderId="20" xfId="0" applyFont="1" applyBorder="1" applyAlignment="1">
      <alignment horizontal="center" vertical="center"/>
    </xf>
    <xf numFmtId="0" fontId="25" fillId="0" borderId="17" xfId="0" applyFont="1" applyBorder="1" applyAlignment="1">
      <alignment horizontal="center"/>
    </xf>
    <xf numFmtId="0" fontId="25" fillId="0" borderId="18" xfId="0" applyFont="1" applyBorder="1" applyAlignment="1">
      <alignment horizontal="center"/>
    </xf>
    <xf numFmtId="2" fontId="62" fillId="2" borderId="17" xfId="0" applyNumberFormat="1" applyFont="1" applyFill="1" applyBorder="1" applyAlignment="1">
      <alignment horizontal="center" vertical="center" wrapText="1"/>
    </xf>
    <xf numFmtId="2" fontId="62" fillId="2" borderId="18" xfId="0" applyNumberFormat="1" applyFont="1" applyFill="1" applyBorder="1" applyAlignment="1">
      <alignment horizontal="center" vertical="center" wrapText="1"/>
    </xf>
    <xf numFmtId="0" fontId="13" fillId="4" borderId="29" xfId="0" applyFont="1" applyFill="1" applyBorder="1" applyAlignment="1">
      <alignment horizontal="center" vertical="center"/>
    </xf>
    <xf numFmtId="0" fontId="13" fillId="4" borderId="3" xfId="0" applyFont="1" applyFill="1" applyBorder="1" applyAlignment="1">
      <alignment horizontal="center" vertical="center"/>
    </xf>
    <xf numFmtId="0" fontId="25" fillId="6" borderId="38" xfId="0" applyFont="1" applyFill="1" applyBorder="1" applyAlignment="1">
      <alignment horizontal="center" vertical="center"/>
    </xf>
    <xf numFmtId="0" fontId="25" fillId="6" borderId="31"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shrinkToFit="1"/>
    </xf>
    <xf numFmtId="0" fontId="19" fillId="0" borderId="12" xfId="0" applyNumberFormat="1" applyFont="1" applyFill="1" applyBorder="1" applyAlignment="1" applyProtection="1">
      <alignment horizontal="center" vertical="center" wrapText="1" shrinkToFit="1"/>
    </xf>
    <xf numFmtId="0" fontId="19" fillId="0" borderId="58" xfId="0" applyFont="1" applyFill="1" applyBorder="1" applyAlignment="1">
      <alignment horizontal="center" vertical="center" wrapText="1"/>
    </xf>
    <xf numFmtId="0" fontId="46" fillId="0" borderId="11" xfId="0" applyFont="1" applyBorder="1" applyAlignment="1">
      <alignment horizontal="center"/>
    </xf>
    <xf numFmtId="0" fontId="46" fillId="0" borderId="13" xfId="0" applyFont="1" applyBorder="1" applyAlignment="1">
      <alignment horizontal="center"/>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31" xfId="0" applyFont="1" applyBorder="1" applyAlignment="1">
      <alignment horizontal="center" vertical="center" wrapText="1"/>
    </xf>
    <xf numFmtId="0" fontId="19" fillId="6" borderId="38"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5" fillId="6" borderId="17" xfId="0" applyFont="1" applyFill="1" applyBorder="1" applyAlignment="1">
      <alignment horizontal="center"/>
    </xf>
    <xf numFmtId="0" fontId="25" fillId="6" borderId="18" xfId="0" applyFont="1" applyFill="1" applyBorder="1" applyAlignment="1">
      <alignment horizontal="center"/>
    </xf>
    <xf numFmtId="0" fontId="59" fillId="2" borderId="17" xfId="0" applyFont="1" applyFill="1" applyBorder="1" applyAlignment="1">
      <alignment horizontal="center" vertical="center" wrapText="1"/>
    </xf>
    <xf numFmtId="0" fontId="59" fillId="2"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6" fillId="2" borderId="17" xfId="0" applyFont="1" applyFill="1" applyBorder="1" applyAlignment="1">
      <alignment horizontal="center" vertical="center" wrapText="1"/>
    </xf>
    <xf numFmtId="0" fontId="46" fillId="2" borderId="18" xfId="0" applyFont="1" applyFill="1" applyBorder="1" applyAlignment="1">
      <alignment horizontal="center" vertical="center" wrapText="1"/>
    </xf>
    <xf numFmtId="0" fontId="20" fillId="5" borderId="39" xfId="0" applyFont="1" applyFill="1" applyBorder="1" applyAlignment="1">
      <alignment horizontal="center" vertical="center"/>
    </xf>
    <xf numFmtId="0" fontId="20" fillId="5" borderId="16" xfId="0" applyFont="1" applyFill="1" applyBorder="1" applyAlignment="1">
      <alignment horizontal="center" vertical="center"/>
    </xf>
    <xf numFmtId="2" fontId="15" fillId="2" borderId="17" xfId="0" applyNumberFormat="1" applyFont="1" applyFill="1" applyBorder="1" applyAlignment="1">
      <alignment horizontal="center" vertical="center" wrapText="1"/>
    </xf>
    <xf numFmtId="2" fontId="15" fillId="2" borderId="18" xfId="0" applyNumberFormat="1"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6" borderId="0" xfId="0" applyFill="1" applyBorder="1" applyAlignment="1">
      <alignment horizontal="left" vertical="top" wrapText="1"/>
    </xf>
    <xf numFmtId="0" fontId="46" fillId="6" borderId="11" xfId="0" applyFont="1" applyFill="1" applyBorder="1" applyAlignment="1">
      <alignment horizontal="center" vertical="center" wrapText="1"/>
    </xf>
    <xf numFmtId="0" fontId="46" fillId="6" borderId="13"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3" fillId="6" borderId="4" xfId="0" applyNumberFormat="1" applyFont="1" applyFill="1" applyBorder="1" applyAlignment="1" applyProtection="1">
      <alignment horizontal="center" vertical="center" wrapText="1" shrinkToFit="1"/>
    </xf>
    <xf numFmtId="0" fontId="13" fillId="6" borderId="5" xfId="0" applyNumberFormat="1" applyFont="1" applyFill="1" applyBorder="1" applyAlignment="1" applyProtection="1">
      <alignment horizontal="center" vertical="center" wrapText="1" shrinkToFi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2" fontId="62" fillId="2" borderId="17" xfId="0" applyNumberFormat="1" applyFont="1" applyFill="1" applyBorder="1" applyAlignment="1">
      <alignment horizontal="center" vertical="center"/>
    </xf>
    <xf numFmtId="2" fontId="62" fillId="2" borderId="18" xfId="0" applyNumberFormat="1"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6" fillId="2" borderId="17" xfId="0" applyFont="1" applyFill="1" applyBorder="1" applyAlignment="1">
      <alignment horizontal="center" vertical="center"/>
    </xf>
    <xf numFmtId="0" fontId="46" fillId="2" borderId="1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20" fillId="5" borderId="29" xfId="0" applyFont="1" applyFill="1" applyBorder="1" applyAlignment="1">
      <alignment horizontal="center" vertical="center"/>
    </xf>
    <xf numFmtId="0" fontId="20" fillId="5" borderId="3" xfId="0" applyFont="1" applyFill="1" applyBorder="1" applyAlignment="1">
      <alignment horizontal="center" vertical="center"/>
    </xf>
    <xf numFmtId="165" fontId="14" fillId="0" borderId="11" xfId="0" applyNumberFormat="1" applyFont="1" applyBorder="1" applyAlignment="1">
      <alignment horizontal="center" vertical="center" wrapText="1"/>
    </xf>
    <xf numFmtId="165" fontId="14" fillId="0" borderId="13" xfId="0" applyNumberFormat="1" applyFont="1" applyBorder="1" applyAlignment="1">
      <alignment horizontal="center" vertical="center" wrapText="1"/>
    </xf>
    <xf numFmtId="0" fontId="25" fillId="6" borderId="26" xfId="0" applyFont="1" applyFill="1" applyBorder="1" applyAlignment="1">
      <alignment horizontal="center"/>
    </xf>
    <xf numFmtId="0" fontId="25" fillId="6" borderId="27" xfId="0" applyFont="1" applyFill="1" applyBorder="1" applyAlignment="1">
      <alignment horizontal="center"/>
    </xf>
    <xf numFmtId="2" fontId="15" fillId="2" borderId="17" xfId="0" applyNumberFormat="1" applyFont="1" applyFill="1" applyBorder="1" applyAlignment="1">
      <alignment horizontal="center" vertical="center"/>
    </xf>
    <xf numFmtId="2" fontId="15" fillId="2" borderId="18"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9" fillId="0" borderId="0" xfId="0" applyFont="1" applyAlignment="1">
      <alignment horizontal="left"/>
    </xf>
    <xf numFmtId="2" fontId="62" fillId="3" borderId="17" xfId="0" applyNumberFormat="1" applyFont="1" applyFill="1" applyBorder="1" applyAlignment="1">
      <alignment horizontal="center" vertical="center" wrapText="1"/>
    </xf>
    <xf numFmtId="0" fontId="62"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FF00"/>
      <color rgb="FF59B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5"/>
  <sheetViews>
    <sheetView topLeftCell="A5" zoomScale="85" zoomScaleNormal="85" zoomScaleSheetLayoutView="75" workbookViewId="0">
      <selection activeCell="E18" sqref="E18"/>
    </sheetView>
  </sheetViews>
  <sheetFormatPr defaultRowHeight="15.75" x14ac:dyDescent="0.25"/>
  <cols>
    <col min="1" max="1" width="3" customWidth="1"/>
    <col min="2" max="2" width="27" style="1" customWidth="1"/>
    <col min="3" max="3" width="22.42578125" style="1" customWidth="1"/>
    <col min="4" max="4" width="16.5703125" style="1" customWidth="1"/>
    <col min="5" max="5" width="22" style="1" customWidth="1"/>
    <col min="6" max="6" width="16.5703125" style="1" customWidth="1"/>
    <col min="7" max="7" width="20.7109375" style="1" customWidth="1"/>
    <col min="8" max="8" width="15.140625" style="3" customWidth="1"/>
  </cols>
  <sheetData>
    <row r="2" spans="2:8" ht="18.75" x14ac:dyDescent="0.25">
      <c r="B2" s="596" t="s">
        <v>164</v>
      </c>
      <c r="C2" s="597"/>
      <c r="D2" s="597"/>
      <c r="E2" s="597"/>
      <c r="F2" s="597"/>
      <c r="G2" s="597"/>
      <c r="H2" s="597"/>
    </row>
    <row r="3" spans="2:8" x14ac:dyDescent="0.25">
      <c r="B3" s="598" t="s">
        <v>20</v>
      </c>
      <c r="C3" s="597"/>
      <c r="D3" s="597"/>
      <c r="E3" s="597"/>
      <c r="F3" s="597"/>
      <c r="G3" s="597"/>
      <c r="H3" s="597"/>
    </row>
    <row r="4" spans="2:8" x14ac:dyDescent="0.25">
      <c r="B4" s="598" t="s">
        <v>21</v>
      </c>
      <c r="C4" s="598"/>
      <c r="D4" s="598"/>
      <c r="E4" s="598"/>
      <c r="F4" s="598"/>
      <c r="G4" s="598"/>
      <c r="H4" s="598"/>
    </row>
    <row r="6" spans="2:8" ht="78.75" customHeight="1" x14ac:dyDescent="0.25">
      <c r="B6" s="43" t="s">
        <v>50</v>
      </c>
      <c r="C6" s="44" t="s">
        <v>3</v>
      </c>
      <c r="D6" s="43" t="s">
        <v>4</v>
      </c>
      <c r="E6" s="43" t="s">
        <v>5</v>
      </c>
      <c r="F6" s="43" t="s">
        <v>6</v>
      </c>
      <c r="G6" s="43" t="s">
        <v>7</v>
      </c>
      <c r="H6" s="43" t="s">
        <v>8</v>
      </c>
    </row>
    <row r="7" spans="2:8" x14ac:dyDescent="0.25">
      <c r="B7" s="46">
        <v>1</v>
      </c>
      <c r="C7" s="45">
        <v>2</v>
      </c>
      <c r="D7" s="45">
        <v>3</v>
      </c>
      <c r="E7" s="45">
        <v>4</v>
      </c>
      <c r="F7" s="45">
        <v>5</v>
      </c>
      <c r="G7" s="45">
        <v>6</v>
      </c>
      <c r="H7" s="45">
        <v>7</v>
      </c>
    </row>
    <row r="8" spans="2:8" ht="0.75" customHeight="1" x14ac:dyDescent="0.25">
      <c r="B8" s="244" t="s">
        <v>71</v>
      </c>
      <c r="C8" s="244" t="s">
        <v>72</v>
      </c>
      <c r="D8" s="245">
        <v>2273</v>
      </c>
      <c r="E8" s="243" t="s">
        <v>93</v>
      </c>
      <c r="F8" s="244" t="s">
        <v>55</v>
      </c>
      <c r="G8" s="245" t="s">
        <v>92</v>
      </c>
      <c r="H8" s="246"/>
    </row>
    <row r="9" spans="2:8" ht="78" customHeight="1" x14ac:dyDescent="0.25">
      <c r="B9" s="89" t="s">
        <v>173</v>
      </c>
      <c r="C9" s="89" t="s">
        <v>171</v>
      </c>
      <c r="D9" s="168">
        <v>2274</v>
      </c>
      <c r="E9" s="167" t="s">
        <v>172</v>
      </c>
      <c r="F9" s="89" t="s">
        <v>55</v>
      </c>
      <c r="G9" s="168" t="s">
        <v>162</v>
      </c>
      <c r="H9" s="246"/>
    </row>
    <row r="10" spans="2:8" ht="78.75" x14ac:dyDescent="0.25">
      <c r="B10" s="89" t="s">
        <v>169</v>
      </c>
      <c r="C10" s="89" t="s">
        <v>69</v>
      </c>
      <c r="D10" s="168">
        <v>2230</v>
      </c>
      <c r="E10" s="307" t="s">
        <v>165</v>
      </c>
      <c r="F10" s="89" t="s">
        <v>55</v>
      </c>
      <c r="G10" s="168" t="s">
        <v>162</v>
      </c>
      <c r="H10" s="169"/>
    </row>
    <row r="11" spans="2:8" ht="47.25" x14ac:dyDescent="0.25">
      <c r="B11" s="89" t="s">
        <v>170</v>
      </c>
      <c r="C11" s="170" t="s">
        <v>70</v>
      </c>
      <c r="D11" s="168">
        <v>2230</v>
      </c>
      <c r="E11" s="89" t="s">
        <v>166</v>
      </c>
      <c r="F11" s="89" t="s">
        <v>55</v>
      </c>
      <c r="G11" s="89" t="s">
        <v>162</v>
      </c>
      <c r="H11" s="169"/>
    </row>
    <row r="12" spans="2:8" x14ac:dyDescent="0.25">
      <c r="B12" s="599" t="s">
        <v>174</v>
      </c>
      <c r="C12" s="599"/>
      <c r="D12" s="599"/>
      <c r="E12" s="599"/>
      <c r="F12" s="599"/>
      <c r="G12" s="599"/>
      <c r="H12" s="599"/>
    </row>
    <row r="17" spans="2:7" ht="22.5" customHeight="1" x14ac:dyDescent="0.25">
      <c r="B17" s="600" t="s">
        <v>51</v>
      </c>
      <c r="C17" s="595"/>
      <c r="D17" s="595"/>
      <c r="E17" s="48"/>
      <c r="G17" s="51" t="s">
        <v>109</v>
      </c>
    </row>
    <row r="18" spans="2:7" s="3" customFormat="1" ht="15.75" customHeight="1" x14ac:dyDescent="0.25">
      <c r="B18" s="77"/>
      <c r="C18" s="76"/>
      <c r="D18" s="76"/>
      <c r="E18" s="49" t="s">
        <v>53</v>
      </c>
      <c r="F18" s="1"/>
      <c r="G18" s="50" t="s">
        <v>54</v>
      </c>
    </row>
    <row r="19" spans="2:7" s="3" customFormat="1" x14ac:dyDescent="0.25">
      <c r="B19" s="77"/>
      <c r="C19" s="76"/>
      <c r="D19" s="76"/>
      <c r="E19" s="1"/>
      <c r="F19" s="1"/>
      <c r="G19" s="1"/>
    </row>
    <row r="20" spans="2:7" s="3" customFormat="1" ht="22.5" customHeight="1" x14ac:dyDescent="0.25">
      <c r="B20" s="594" t="s">
        <v>52</v>
      </c>
      <c r="C20" s="595"/>
      <c r="D20" s="595"/>
      <c r="E20" s="48"/>
      <c r="F20" s="1"/>
      <c r="G20" s="51" t="s">
        <v>64</v>
      </c>
    </row>
    <row r="21" spans="2:7" s="3" customFormat="1" x14ac:dyDescent="0.25">
      <c r="B21" s="1"/>
      <c r="C21" s="1"/>
      <c r="D21" s="1"/>
      <c r="E21" s="49" t="s">
        <v>53</v>
      </c>
      <c r="F21" s="1"/>
      <c r="G21" s="50" t="s">
        <v>54</v>
      </c>
    </row>
    <row r="26" spans="2:7" s="3" customFormat="1" x14ac:dyDescent="0.25">
      <c r="B26" s="1"/>
      <c r="C26" s="1"/>
      <c r="D26" s="47"/>
      <c r="E26" s="1"/>
      <c r="F26" s="1"/>
      <c r="G26" s="1"/>
    </row>
    <row r="27" spans="2:7" s="3" customFormat="1" x14ac:dyDescent="0.25">
      <c r="B27" s="1"/>
      <c r="C27" s="1"/>
      <c r="D27" s="1"/>
      <c r="E27" s="1"/>
      <c r="F27" s="47"/>
      <c r="G27" s="1"/>
    </row>
    <row r="305" spans="2:8" s="1" customFormat="1" x14ac:dyDescent="0.25">
      <c r="B305" s="1" t="s">
        <v>63</v>
      </c>
      <c r="H305" s="3"/>
    </row>
  </sheetData>
  <mergeCells count="6">
    <mergeCell ref="B20:D20"/>
    <mergeCell ref="B2:H2"/>
    <mergeCell ref="B3:H3"/>
    <mergeCell ref="B4:H4"/>
    <mergeCell ref="B12:H12"/>
    <mergeCell ref="B17:D17"/>
  </mergeCells>
  <pageMargins left="0.39370078740157483" right="0.23622047244094491" top="0.39370078740157483" bottom="0.3937007874015748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2"/>
  <sheetViews>
    <sheetView topLeftCell="A4" zoomScale="85" zoomScaleNormal="85" zoomScaleSheetLayoutView="75" workbookViewId="0">
      <selection activeCell="F14" sqref="F14"/>
    </sheetView>
  </sheetViews>
  <sheetFormatPr defaultRowHeight="15.75" x14ac:dyDescent="0.25"/>
  <cols>
    <col min="1" max="1" width="3" customWidth="1"/>
    <col min="2" max="2" width="27" style="1" customWidth="1"/>
    <col min="3" max="3" width="22.42578125" style="1" customWidth="1"/>
    <col min="4" max="4" width="16.5703125" style="1" customWidth="1"/>
    <col min="5" max="5" width="22" style="1" customWidth="1"/>
    <col min="6" max="6" width="16.5703125" style="1" customWidth="1"/>
    <col min="7" max="7" width="20.7109375" style="1" customWidth="1"/>
    <col min="8" max="8" width="15.140625" style="3" customWidth="1"/>
  </cols>
  <sheetData>
    <row r="2" spans="2:8" ht="18.75" x14ac:dyDescent="0.25">
      <c r="B2" s="596" t="s">
        <v>163</v>
      </c>
      <c r="C2" s="597"/>
      <c r="D2" s="597"/>
      <c r="E2" s="597"/>
      <c r="F2" s="597"/>
      <c r="G2" s="597"/>
      <c r="H2" s="597"/>
    </row>
    <row r="3" spans="2:8" x14ac:dyDescent="0.25">
      <c r="B3" s="598" t="s">
        <v>20</v>
      </c>
      <c r="C3" s="597"/>
      <c r="D3" s="597"/>
      <c r="E3" s="597"/>
      <c r="F3" s="597"/>
      <c r="G3" s="597"/>
      <c r="H3" s="597"/>
    </row>
    <row r="4" spans="2:8" x14ac:dyDescent="0.25">
      <c r="B4" s="598" t="s">
        <v>21</v>
      </c>
      <c r="C4" s="598"/>
      <c r="D4" s="598"/>
      <c r="E4" s="598"/>
      <c r="F4" s="598"/>
      <c r="G4" s="598"/>
      <c r="H4" s="598"/>
    </row>
    <row r="6" spans="2:8" ht="78.75" customHeight="1" x14ac:dyDescent="0.25">
      <c r="B6" s="43" t="s">
        <v>50</v>
      </c>
      <c r="C6" s="44" t="s">
        <v>3</v>
      </c>
      <c r="D6" s="43" t="s">
        <v>4</v>
      </c>
      <c r="E6" s="43" t="s">
        <v>5</v>
      </c>
      <c r="F6" s="43" t="s">
        <v>6</v>
      </c>
      <c r="G6" s="43" t="s">
        <v>7</v>
      </c>
      <c r="H6" s="43" t="s">
        <v>8</v>
      </c>
    </row>
    <row r="7" spans="2:8" x14ac:dyDescent="0.25">
      <c r="B7" s="46">
        <v>1</v>
      </c>
      <c r="C7" s="45">
        <v>2</v>
      </c>
      <c r="D7" s="45">
        <v>3</v>
      </c>
      <c r="E7" s="45">
        <v>4</v>
      </c>
      <c r="F7" s="45">
        <v>5</v>
      </c>
      <c r="G7" s="45">
        <v>6</v>
      </c>
      <c r="H7" s="45">
        <v>7</v>
      </c>
    </row>
    <row r="8" spans="2:8" ht="47.25" x14ac:dyDescent="0.25">
      <c r="B8" s="306" t="s">
        <v>168</v>
      </c>
      <c r="C8" s="88" t="s">
        <v>91</v>
      </c>
      <c r="D8" s="52">
        <v>2273</v>
      </c>
      <c r="E8" s="167" t="s">
        <v>167</v>
      </c>
      <c r="F8" s="53" t="s">
        <v>55</v>
      </c>
      <c r="G8" s="52" t="s">
        <v>162</v>
      </c>
      <c r="H8" s="54"/>
    </row>
    <row r="9" spans="2:8" x14ac:dyDescent="0.25">
      <c r="B9" s="601" t="s">
        <v>175</v>
      </c>
      <c r="C9" s="601"/>
      <c r="D9" s="601"/>
      <c r="E9" s="601"/>
      <c r="F9" s="601"/>
      <c r="G9" s="601"/>
      <c r="H9" s="601"/>
    </row>
    <row r="14" spans="2:8" s="3" customFormat="1" ht="22.5" customHeight="1" x14ac:dyDescent="0.25">
      <c r="B14" s="600" t="s">
        <v>51</v>
      </c>
      <c r="C14" s="595"/>
      <c r="D14" s="595"/>
      <c r="E14" s="48"/>
      <c r="F14" s="1"/>
      <c r="G14" s="51" t="s">
        <v>40</v>
      </c>
    </row>
    <row r="15" spans="2:8" s="3" customFormat="1" ht="15.75" customHeight="1" x14ac:dyDescent="0.25">
      <c r="B15" s="157"/>
      <c r="C15" s="156"/>
      <c r="D15" s="156"/>
      <c r="E15" s="49" t="s">
        <v>53</v>
      </c>
      <c r="F15" s="1"/>
      <c r="G15" s="50" t="s">
        <v>54</v>
      </c>
    </row>
    <row r="16" spans="2:8" s="3" customFormat="1" x14ac:dyDescent="0.25">
      <c r="B16" s="157"/>
      <c r="C16" s="156"/>
      <c r="D16" s="156"/>
      <c r="E16" s="1"/>
      <c r="F16" s="1"/>
      <c r="G16" s="1"/>
    </row>
    <row r="17" spans="2:7" s="3" customFormat="1" ht="22.5" customHeight="1" x14ac:dyDescent="0.25">
      <c r="B17" s="594" t="s">
        <v>52</v>
      </c>
      <c r="C17" s="595"/>
      <c r="D17" s="595"/>
      <c r="E17" s="48"/>
      <c r="F17" s="1"/>
      <c r="G17" s="51" t="s">
        <v>64</v>
      </c>
    </row>
    <row r="18" spans="2:7" s="3" customFormat="1" x14ac:dyDescent="0.25">
      <c r="B18" s="1"/>
      <c r="C18" s="1"/>
      <c r="D18" s="1"/>
      <c r="E18" s="49" t="s">
        <v>53</v>
      </c>
      <c r="F18" s="1"/>
      <c r="G18" s="50" t="s">
        <v>54</v>
      </c>
    </row>
    <row r="23" spans="2:7" s="3" customFormat="1" x14ac:dyDescent="0.25">
      <c r="B23" s="1"/>
      <c r="C23" s="1"/>
      <c r="D23" s="47"/>
      <c r="E23" s="1"/>
      <c r="F23" s="1"/>
      <c r="G23" s="1"/>
    </row>
    <row r="24" spans="2:7" s="3" customFormat="1" x14ac:dyDescent="0.25">
      <c r="B24" s="1"/>
      <c r="C24" s="1"/>
      <c r="D24" s="1"/>
      <c r="E24" s="1"/>
      <c r="F24" s="47"/>
      <c r="G24" s="1"/>
    </row>
    <row r="302" spans="2:8" s="1" customFormat="1" x14ac:dyDescent="0.25">
      <c r="B302" s="1" t="s">
        <v>63</v>
      </c>
      <c r="H302" s="3"/>
    </row>
  </sheetData>
  <mergeCells count="6">
    <mergeCell ref="B17:D17"/>
    <mergeCell ref="B2:H2"/>
    <mergeCell ref="B3:H3"/>
    <mergeCell ref="B4:H4"/>
    <mergeCell ref="B9:H9"/>
    <mergeCell ref="B14:D14"/>
  </mergeCells>
  <pageMargins left="0.39370078740157483" right="0.23622047244094491" top="0.39370078740157483" bottom="0.39370078740157483"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2"/>
  <sheetViews>
    <sheetView topLeftCell="A5" zoomScale="85" zoomScaleNormal="85" zoomScaleSheetLayoutView="75" workbookViewId="0">
      <selection activeCell="D8" sqref="D8"/>
    </sheetView>
  </sheetViews>
  <sheetFormatPr defaultRowHeight="15.75" x14ac:dyDescent="0.25"/>
  <cols>
    <col min="1" max="1" width="3" customWidth="1"/>
    <col min="2" max="2" width="27" style="1" customWidth="1"/>
    <col min="3" max="3" width="22.42578125" style="1" customWidth="1"/>
    <col min="4" max="4" width="16.5703125" style="1" customWidth="1"/>
    <col min="5" max="5" width="22" style="1" customWidth="1"/>
    <col min="6" max="6" width="16.5703125" style="1" customWidth="1"/>
    <col min="7" max="7" width="20.7109375" style="1" customWidth="1"/>
    <col min="8" max="8" width="15.140625" style="3" customWidth="1"/>
  </cols>
  <sheetData>
    <row r="2" spans="2:8" ht="18.75" x14ac:dyDescent="0.25">
      <c r="B2" s="596" t="s">
        <v>182</v>
      </c>
      <c r="C2" s="597"/>
      <c r="D2" s="597"/>
      <c r="E2" s="597"/>
      <c r="F2" s="597"/>
      <c r="G2" s="597"/>
      <c r="H2" s="597"/>
    </row>
    <row r="3" spans="2:8" x14ac:dyDescent="0.25">
      <c r="B3" s="598" t="s">
        <v>20</v>
      </c>
      <c r="C3" s="597"/>
      <c r="D3" s="597"/>
      <c r="E3" s="597"/>
      <c r="F3" s="597"/>
      <c r="G3" s="597"/>
      <c r="H3" s="597"/>
    </row>
    <row r="4" spans="2:8" x14ac:dyDescent="0.25">
      <c r="B4" s="598" t="s">
        <v>21</v>
      </c>
      <c r="C4" s="598"/>
      <c r="D4" s="598"/>
      <c r="E4" s="598"/>
      <c r="F4" s="598"/>
      <c r="G4" s="598"/>
      <c r="H4" s="598"/>
    </row>
    <row r="6" spans="2:8" ht="78.75" customHeight="1" x14ac:dyDescent="0.25">
      <c r="B6" s="43" t="s">
        <v>50</v>
      </c>
      <c r="C6" s="44" t="s">
        <v>3</v>
      </c>
      <c r="D6" s="43" t="s">
        <v>4</v>
      </c>
      <c r="E6" s="43" t="s">
        <v>5</v>
      </c>
      <c r="F6" s="43" t="s">
        <v>6</v>
      </c>
      <c r="G6" s="43" t="s">
        <v>7</v>
      </c>
      <c r="H6" s="43" t="s">
        <v>8</v>
      </c>
    </row>
    <row r="7" spans="2:8" x14ac:dyDescent="0.25">
      <c r="B7" s="46">
        <v>1</v>
      </c>
      <c r="C7" s="45">
        <v>2</v>
      </c>
      <c r="D7" s="45">
        <v>3</v>
      </c>
      <c r="E7" s="45">
        <v>4</v>
      </c>
      <c r="F7" s="45">
        <v>5</v>
      </c>
      <c r="G7" s="45">
        <v>6</v>
      </c>
      <c r="H7" s="45">
        <v>7</v>
      </c>
    </row>
    <row r="8" spans="2:8" ht="63" x14ac:dyDescent="0.25">
      <c r="B8" s="168" t="s">
        <v>178</v>
      </c>
      <c r="C8" s="89" t="s">
        <v>177</v>
      </c>
      <c r="D8" s="168">
        <v>2274</v>
      </c>
      <c r="E8" s="167" t="s">
        <v>179</v>
      </c>
      <c r="F8" s="89" t="s">
        <v>180</v>
      </c>
      <c r="G8" s="168" t="s">
        <v>162</v>
      </c>
      <c r="H8" s="169"/>
    </row>
    <row r="9" spans="2:8" x14ac:dyDescent="0.25">
      <c r="B9" s="601" t="s">
        <v>181</v>
      </c>
      <c r="C9" s="601"/>
      <c r="D9" s="601"/>
      <c r="E9" s="601"/>
      <c r="F9" s="601"/>
      <c r="G9" s="601"/>
      <c r="H9" s="601"/>
    </row>
    <row r="14" spans="2:8" s="3" customFormat="1" ht="22.5" customHeight="1" x14ac:dyDescent="0.25">
      <c r="B14" s="600" t="s">
        <v>51</v>
      </c>
      <c r="C14" s="595"/>
      <c r="D14" s="595"/>
      <c r="E14" s="48"/>
      <c r="F14" s="1"/>
      <c r="G14" s="51" t="s">
        <v>40</v>
      </c>
    </row>
    <row r="15" spans="2:8" s="3" customFormat="1" ht="15.75" customHeight="1" x14ac:dyDescent="0.25">
      <c r="B15" s="155"/>
      <c r="C15" s="154"/>
      <c r="D15" s="154"/>
      <c r="E15" s="49" t="s">
        <v>53</v>
      </c>
      <c r="F15" s="1"/>
      <c r="G15" s="50" t="s">
        <v>54</v>
      </c>
    </row>
    <row r="16" spans="2:8" s="3" customFormat="1" x14ac:dyDescent="0.25">
      <c r="B16" s="155"/>
      <c r="C16" s="154"/>
      <c r="D16" s="154"/>
      <c r="E16" s="1"/>
      <c r="F16" s="1"/>
      <c r="G16" s="1"/>
    </row>
    <row r="17" spans="2:7" s="3" customFormat="1" ht="22.5" customHeight="1" x14ac:dyDescent="0.25">
      <c r="B17" s="594" t="s">
        <v>52</v>
      </c>
      <c r="C17" s="595"/>
      <c r="D17" s="595"/>
      <c r="E17" s="48"/>
      <c r="F17" s="1"/>
      <c r="G17" s="51" t="s">
        <v>64</v>
      </c>
    </row>
    <row r="18" spans="2:7" s="3" customFormat="1" x14ac:dyDescent="0.25">
      <c r="B18" s="1"/>
      <c r="C18" s="1"/>
      <c r="D18" s="1"/>
      <c r="E18" s="49" t="s">
        <v>53</v>
      </c>
      <c r="F18" s="1"/>
      <c r="G18" s="50" t="s">
        <v>54</v>
      </c>
    </row>
    <row r="23" spans="2:7" s="3" customFormat="1" x14ac:dyDescent="0.25">
      <c r="B23" s="1"/>
      <c r="C23" s="1"/>
      <c r="D23" s="47"/>
      <c r="E23" s="1"/>
      <c r="F23" s="1"/>
      <c r="G23" s="1"/>
    </row>
    <row r="24" spans="2:7" s="3" customFormat="1" x14ac:dyDescent="0.25">
      <c r="B24" s="1"/>
      <c r="C24" s="1"/>
      <c r="D24" s="1"/>
      <c r="E24" s="1"/>
      <c r="F24" s="47"/>
      <c r="G24" s="1"/>
    </row>
    <row r="302" spans="2:8" s="1" customFormat="1" x14ac:dyDescent="0.25">
      <c r="B302" s="1" t="s">
        <v>63</v>
      </c>
      <c r="H302" s="3"/>
    </row>
  </sheetData>
  <mergeCells count="6">
    <mergeCell ref="B17:D17"/>
    <mergeCell ref="B2:H2"/>
    <mergeCell ref="B3:H3"/>
    <mergeCell ref="B4:H4"/>
    <mergeCell ref="B9:H9"/>
    <mergeCell ref="B14:D14"/>
  </mergeCells>
  <pageMargins left="0.39370078740157483" right="0.23622047244094491" top="0.39370078740157483" bottom="0.3937007874015748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1"/>
  <sheetViews>
    <sheetView zoomScale="85" zoomScaleNormal="85" zoomScaleSheetLayoutView="75" workbookViewId="0">
      <selection activeCell="A2" sqref="A2:G2"/>
    </sheetView>
  </sheetViews>
  <sheetFormatPr defaultRowHeight="15.75" x14ac:dyDescent="0.25"/>
  <cols>
    <col min="1" max="1" width="6.140625" customWidth="1"/>
    <col min="2" max="2" width="60" style="1" customWidth="1"/>
    <col min="3" max="3" width="12" style="1" customWidth="1"/>
    <col min="4" max="4" width="39.5703125" style="1" customWidth="1"/>
    <col min="5" max="5" width="21.85546875" style="1" customWidth="1"/>
    <col min="6" max="6" width="16.5703125" style="1" customWidth="1"/>
    <col min="7" max="7" width="25.42578125" style="3" customWidth="1"/>
    <col min="8" max="8" width="12.28515625" style="3" customWidth="1"/>
    <col min="9" max="9" width="10.5703125" style="3" customWidth="1"/>
    <col min="10" max="10" width="11" style="3" customWidth="1"/>
    <col min="11" max="11" width="11.140625" style="3" customWidth="1"/>
    <col min="12" max="12" width="10.85546875" style="3" customWidth="1"/>
    <col min="13" max="14" width="10.7109375" style="3" customWidth="1"/>
    <col min="15" max="15" width="11.5703125" style="3" customWidth="1"/>
    <col min="16" max="19" width="10.7109375" style="3" customWidth="1"/>
    <col min="20" max="20" width="10.85546875" style="3" customWidth="1"/>
    <col min="21" max="21" width="9.85546875" customWidth="1"/>
    <col min="22" max="22" width="9.7109375" bestFit="1" customWidth="1"/>
    <col min="23" max="23" width="16.42578125" customWidth="1"/>
    <col min="24" max="24" width="12.28515625" customWidth="1"/>
    <col min="25" max="25" width="9.140625" customWidth="1"/>
    <col min="26" max="26" width="10.85546875" customWidth="1"/>
  </cols>
  <sheetData>
    <row r="1" spans="1:21" ht="24" customHeight="1" x14ac:dyDescent="0.35">
      <c r="A1" s="817" t="s">
        <v>183</v>
      </c>
      <c r="B1" s="817"/>
      <c r="C1" s="817"/>
      <c r="D1" s="817"/>
      <c r="E1" s="817"/>
      <c r="F1" s="817"/>
      <c r="G1" s="817"/>
      <c r="H1" s="283" t="s">
        <v>78</v>
      </c>
      <c r="I1" s="204" t="s">
        <v>76</v>
      </c>
      <c r="J1" s="241" t="s">
        <v>77</v>
      </c>
      <c r="K1" s="205" t="s">
        <v>79</v>
      </c>
      <c r="L1" s="205" t="s">
        <v>80</v>
      </c>
      <c r="M1" s="205" t="s">
        <v>81</v>
      </c>
      <c r="N1" s="205" t="s">
        <v>82</v>
      </c>
      <c r="O1" s="205" t="s">
        <v>84</v>
      </c>
      <c r="P1" s="205" t="s">
        <v>85</v>
      </c>
      <c r="Q1" s="205" t="s">
        <v>86</v>
      </c>
      <c r="R1" s="205" t="s">
        <v>89</v>
      </c>
      <c r="S1" s="205" t="s">
        <v>101</v>
      </c>
      <c r="T1" s="206" t="s">
        <v>102</v>
      </c>
      <c r="U1" s="42"/>
    </row>
    <row r="2" spans="1:21" ht="19.5" x14ac:dyDescent="0.35">
      <c r="A2" s="818" t="s">
        <v>413</v>
      </c>
      <c r="B2" s="818"/>
      <c r="C2" s="818"/>
      <c r="D2" s="818"/>
      <c r="E2" s="818"/>
      <c r="F2" s="818"/>
      <c r="G2" s="818"/>
      <c r="H2" s="284"/>
      <c r="I2" s="248"/>
      <c r="J2" s="247"/>
      <c r="K2" s="135"/>
      <c r="L2" s="135"/>
      <c r="M2" s="135"/>
      <c r="N2" s="135"/>
      <c r="O2" s="135"/>
      <c r="P2" s="135"/>
      <c r="Q2" s="135"/>
      <c r="R2" s="135"/>
      <c r="S2" s="135"/>
      <c r="T2" s="207"/>
      <c r="U2" s="42"/>
    </row>
    <row r="3" spans="1:21" ht="19.5" x14ac:dyDescent="0.35">
      <c r="A3" s="818" t="s">
        <v>20</v>
      </c>
      <c r="B3" s="818"/>
      <c r="C3" s="818"/>
      <c r="D3" s="818"/>
      <c r="E3" s="818"/>
      <c r="F3" s="818"/>
      <c r="G3" s="818"/>
      <c r="H3" s="284"/>
      <c r="I3" s="249"/>
      <c r="J3" s="135"/>
      <c r="K3" s="135"/>
      <c r="L3" s="135"/>
      <c r="M3" s="135"/>
      <c r="N3" s="135"/>
      <c r="O3" s="135"/>
      <c r="P3" s="135"/>
      <c r="Q3" s="135"/>
      <c r="R3" s="135"/>
      <c r="S3" s="135"/>
      <c r="T3" s="207"/>
      <c r="U3" s="42"/>
    </row>
    <row r="4" spans="1:21" ht="20.25" thickBot="1" x14ac:dyDescent="0.4">
      <c r="A4" s="819" t="s">
        <v>21</v>
      </c>
      <c r="B4" s="819"/>
      <c r="C4" s="819"/>
      <c r="D4" s="819"/>
      <c r="E4" s="819"/>
      <c r="F4" s="819"/>
      <c r="G4" s="819"/>
      <c r="H4" s="284"/>
      <c r="I4" s="249"/>
      <c r="J4" s="135"/>
      <c r="K4" s="135"/>
      <c r="L4" s="135"/>
      <c r="M4" s="135"/>
      <c r="N4" s="135"/>
      <c r="O4" s="135"/>
      <c r="P4" s="135"/>
      <c r="Q4" s="135"/>
      <c r="R4" s="135"/>
      <c r="S4" s="135"/>
      <c r="T4" s="207"/>
      <c r="U4" s="42"/>
    </row>
    <row r="5" spans="1:21" ht="72" customHeight="1" thickBot="1" x14ac:dyDescent="0.3">
      <c r="A5" s="38" t="s">
        <v>47</v>
      </c>
      <c r="B5" s="39" t="s">
        <v>3</v>
      </c>
      <c r="C5" s="40" t="s">
        <v>4</v>
      </c>
      <c r="D5" s="40" t="s">
        <v>5</v>
      </c>
      <c r="E5" s="40" t="s">
        <v>6</v>
      </c>
      <c r="F5" s="40" t="s">
        <v>7</v>
      </c>
      <c r="G5" s="171" t="s">
        <v>8</v>
      </c>
      <c r="H5" s="285"/>
      <c r="I5" s="250"/>
      <c r="J5" s="128"/>
      <c r="K5" s="128"/>
      <c r="L5" s="128"/>
      <c r="M5" s="128"/>
      <c r="N5" s="128"/>
      <c r="O5" s="128"/>
      <c r="P5" s="128"/>
      <c r="Q5" s="128"/>
      <c r="R5" s="128"/>
      <c r="S5" s="128"/>
      <c r="T5" s="208"/>
    </row>
    <row r="6" spans="1:21" ht="12.75" customHeight="1" thickBot="1" x14ac:dyDescent="0.3">
      <c r="A6" s="33">
        <v>1</v>
      </c>
      <c r="B6" s="31">
        <v>2</v>
      </c>
      <c r="C6" s="24">
        <v>3</v>
      </c>
      <c r="D6" s="25">
        <v>4</v>
      </c>
      <c r="E6" s="24">
        <v>5</v>
      </c>
      <c r="F6" s="25">
        <v>6</v>
      </c>
      <c r="G6" s="172">
        <v>7</v>
      </c>
      <c r="H6" s="286"/>
      <c r="I6" s="250"/>
      <c r="J6" s="128"/>
      <c r="K6" s="128"/>
      <c r="L6" s="128"/>
      <c r="M6" s="128"/>
      <c r="N6" s="128"/>
      <c r="O6" s="128"/>
      <c r="P6" s="128"/>
      <c r="Q6" s="128"/>
      <c r="R6" s="128"/>
      <c r="S6" s="128"/>
      <c r="T6" s="208"/>
    </row>
    <row r="7" spans="1:21" ht="17.25" customHeight="1" thickBot="1" x14ac:dyDescent="0.3">
      <c r="A7" s="29"/>
      <c r="B7" s="820" t="s">
        <v>44</v>
      </c>
      <c r="C7" s="821"/>
      <c r="D7" s="821"/>
      <c r="E7" s="821"/>
      <c r="F7" s="821"/>
      <c r="G7" s="821"/>
      <c r="H7" s="287"/>
      <c r="I7" s="251"/>
      <c r="J7" s="136"/>
      <c r="K7" s="136"/>
      <c r="L7" s="136"/>
      <c r="M7" s="136"/>
      <c r="N7" s="136"/>
      <c r="O7" s="136"/>
      <c r="P7" s="136"/>
      <c r="Q7" s="136"/>
      <c r="R7" s="136"/>
      <c r="S7" s="136"/>
      <c r="T7" s="209"/>
    </row>
    <row r="8" spans="1:21" ht="18.75" customHeight="1" thickBot="1" x14ac:dyDescent="0.3">
      <c r="A8" s="614"/>
      <c r="B8" s="822" t="s">
        <v>9</v>
      </c>
      <c r="C8" s="822">
        <v>2210</v>
      </c>
      <c r="D8" s="98">
        <f>D241</f>
        <v>4.5474735088646412E-13</v>
      </c>
      <c r="E8" s="778">
        <f>329306</f>
        <v>329306</v>
      </c>
      <c r="F8" s="822"/>
      <c r="G8" s="830"/>
      <c r="H8" s="190"/>
      <c r="I8" s="252"/>
      <c r="J8" s="137"/>
      <c r="K8" s="137"/>
      <c r="L8" s="137"/>
      <c r="M8" s="137"/>
      <c r="N8" s="137"/>
      <c r="O8" s="137"/>
      <c r="P8" s="137"/>
      <c r="Q8" s="137"/>
      <c r="R8" s="137"/>
      <c r="S8" s="137"/>
      <c r="T8" s="210"/>
    </row>
    <row r="9" spans="1:21" ht="26.25" customHeight="1" thickBot="1" x14ac:dyDescent="0.3">
      <c r="A9" s="615"/>
      <c r="B9" s="823"/>
      <c r="C9" s="823"/>
      <c r="D9" s="99" t="s">
        <v>540</v>
      </c>
      <c r="E9" s="779"/>
      <c r="F9" s="823"/>
      <c r="G9" s="831"/>
      <c r="H9" s="190"/>
      <c r="I9" s="252"/>
      <c r="J9" s="137"/>
      <c r="K9" s="137"/>
      <c r="L9" s="137"/>
      <c r="M9" s="137"/>
      <c r="N9" s="137"/>
      <c r="O9" s="137"/>
      <c r="P9" s="137"/>
      <c r="Q9" s="137"/>
      <c r="R9" s="137"/>
      <c r="S9" s="137"/>
      <c r="T9" s="210"/>
    </row>
    <row r="10" spans="1:21" ht="46.5" hidden="1" customHeight="1" x14ac:dyDescent="0.25">
      <c r="A10" s="30"/>
      <c r="B10" s="832" t="s">
        <v>57</v>
      </c>
      <c r="C10" s="833"/>
      <c r="D10" s="96">
        <f>D11+D15+D17+D21+D19+D13</f>
        <v>0</v>
      </c>
      <c r="E10" s="97"/>
      <c r="F10" s="97"/>
      <c r="G10" s="173"/>
      <c r="H10" s="191"/>
      <c r="I10" s="253"/>
      <c r="J10" s="138"/>
      <c r="K10" s="138"/>
      <c r="L10" s="138"/>
      <c r="M10" s="138"/>
      <c r="N10" s="138"/>
      <c r="O10" s="138"/>
      <c r="P10" s="138"/>
      <c r="Q10" s="138"/>
      <c r="R10" s="138"/>
      <c r="S10" s="138"/>
      <c r="T10" s="211"/>
    </row>
    <row r="11" spans="1:21" ht="15.75" hidden="1" customHeight="1" x14ac:dyDescent="0.25">
      <c r="A11" s="626"/>
      <c r="B11" s="604" t="s">
        <v>458</v>
      </c>
      <c r="C11" s="610">
        <v>2210</v>
      </c>
      <c r="D11" s="450">
        <v>0</v>
      </c>
      <c r="E11" s="608" t="s">
        <v>22</v>
      </c>
      <c r="F11" s="610" t="s">
        <v>423</v>
      </c>
      <c r="G11" s="828"/>
      <c r="H11" s="288">
        <f>SUM(I11:T11)</f>
        <v>0</v>
      </c>
      <c r="I11" s="254"/>
      <c r="J11" s="129"/>
      <c r="K11" s="129"/>
      <c r="L11" s="129"/>
      <c r="M11" s="129"/>
      <c r="N11" s="129"/>
      <c r="O11" s="129"/>
      <c r="P11" s="129"/>
      <c r="Q11" s="129"/>
      <c r="R11" s="129"/>
      <c r="S11" s="129"/>
      <c r="T11" s="212"/>
    </row>
    <row r="12" spans="1:21" ht="15" hidden="1" customHeight="1" x14ac:dyDescent="0.25">
      <c r="A12" s="627"/>
      <c r="B12" s="605"/>
      <c r="C12" s="611"/>
      <c r="D12" s="313" t="s">
        <v>184</v>
      </c>
      <c r="E12" s="609"/>
      <c r="F12" s="611"/>
      <c r="G12" s="829"/>
      <c r="H12" s="288"/>
      <c r="I12" s="254"/>
      <c r="J12" s="129"/>
      <c r="K12" s="129"/>
      <c r="L12" s="129"/>
      <c r="M12" s="129"/>
      <c r="N12" s="129"/>
      <c r="O12" s="129"/>
      <c r="P12" s="129"/>
      <c r="Q12" s="129"/>
      <c r="R12" s="129"/>
      <c r="S12" s="129"/>
      <c r="T12" s="212"/>
    </row>
    <row r="13" spans="1:21" ht="15" hidden="1" customHeight="1" x14ac:dyDescent="0.25">
      <c r="A13" s="626"/>
      <c r="B13" s="604" t="s">
        <v>301</v>
      </c>
      <c r="C13" s="610">
        <v>2210</v>
      </c>
      <c r="D13" s="349">
        <v>0</v>
      </c>
      <c r="E13" s="608" t="s">
        <v>22</v>
      </c>
      <c r="F13" s="610" t="s">
        <v>423</v>
      </c>
      <c r="G13" s="828"/>
      <c r="H13" s="288">
        <f>S13+O13</f>
        <v>0</v>
      </c>
      <c r="I13" s="254"/>
      <c r="J13" s="129"/>
      <c r="K13" s="129"/>
      <c r="L13" s="129"/>
      <c r="M13" s="129"/>
      <c r="N13" s="129"/>
      <c r="O13" s="129"/>
      <c r="P13" s="129"/>
      <c r="Q13" s="129"/>
      <c r="R13" s="129"/>
      <c r="S13" s="129"/>
      <c r="T13" s="212"/>
      <c r="U13" t="s">
        <v>160</v>
      </c>
    </row>
    <row r="14" spans="1:21" ht="15" hidden="1" customHeight="1" x14ac:dyDescent="0.25">
      <c r="A14" s="627"/>
      <c r="B14" s="605"/>
      <c r="C14" s="611"/>
      <c r="D14" s="313" t="s">
        <v>300</v>
      </c>
      <c r="E14" s="609"/>
      <c r="F14" s="611"/>
      <c r="G14" s="829"/>
      <c r="H14" s="288"/>
      <c r="I14" s="254"/>
      <c r="J14" s="129"/>
      <c r="K14" s="129"/>
      <c r="L14" s="129"/>
      <c r="M14" s="129"/>
      <c r="N14" s="129"/>
      <c r="O14" s="129"/>
      <c r="P14" s="129"/>
      <c r="Q14" s="129"/>
      <c r="R14" s="129"/>
      <c r="S14" s="129"/>
      <c r="T14" s="212"/>
    </row>
    <row r="15" spans="1:21" ht="15" hidden="1" customHeight="1" x14ac:dyDescent="0.25">
      <c r="A15" s="626"/>
      <c r="B15" s="604" t="s">
        <v>380</v>
      </c>
      <c r="C15" s="610">
        <v>2210</v>
      </c>
      <c r="D15" s="349">
        <v>0</v>
      </c>
      <c r="E15" s="608" t="s">
        <v>22</v>
      </c>
      <c r="F15" s="610" t="s">
        <v>423</v>
      </c>
      <c r="G15" s="826"/>
      <c r="H15" s="288">
        <f>S15</f>
        <v>0</v>
      </c>
      <c r="I15" s="254"/>
      <c r="J15" s="129"/>
      <c r="K15" s="129"/>
      <c r="L15" s="129"/>
      <c r="M15" s="129"/>
      <c r="N15" s="129"/>
      <c r="O15" s="129"/>
      <c r="P15" s="129"/>
      <c r="Q15" s="129"/>
      <c r="R15" s="129"/>
      <c r="S15" s="129"/>
      <c r="T15" s="212"/>
      <c r="U15" t="s">
        <v>129</v>
      </c>
    </row>
    <row r="16" spans="1:21" ht="15" hidden="1" customHeight="1" x14ac:dyDescent="0.25">
      <c r="A16" s="627"/>
      <c r="B16" s="605"/>
      <c r="C16" s="611"/>
      <c r="D16" s="313" t="s">
        <v>381</v>
      </c>
      <c r="E16" s="609"/>
      <c r="F16" s="611"/>
      <c r="G16" s="827"/>
      <c r="H16" s="288"/>
      <c r="I16" s="254"/>
      <c r="J16" s="129"/>
      <c r="K16" s="129"/>
      <c r="L16" s="129"/>
      <c r="M16" s="129"/>
      <c r="N16" s="129"/>
      <c r="O16" s="129"/>
      <c r="P16" s="129"/>
      <c r="Q16" s="129"/>
      <c r="R16" s="129"/>
      <c r="S16" s="129"/>
      <c r="T16" s="212"/>
    </row>
    <row r="17" spans="1:24" ht="15" hidden="1" customHeight="1" x14ac:dyDescent="0.25">
      <c r="A17" s="626"/>
      <c r="B17" s="604" t="s">
        <v>281</v>
      </c>
      <c r="C17" s="610">
        <v>2210</v>
      </c>
      <c r="D17" s="349">
        <v>0</v>
      </c>
      <c r="E17" s="608" t="s">
        <v>22</v>
      </c>
      <c r="F17" s="610" t="s">
        <v>423</v>
      </c>
      <c r="G17" s="826"/>
      <c r="H17" s="288">
        <f>N17</f>
        <v>0</v>
      </c>
      <c r="I17" s="254"/>
      <c r="J17" s="129"/>
      <c r="K17" s="129"/>
      <c r="L17" s="129"/>
      <c r="M17" s="129"/>
      <c r="N17" s="129"/>
      <c r="O17" s="129"/>
      <c r="P17" s="129"/>
      <c r="Q17" s="129"/>
      <c r="R17" s="129"/>
      <c r="S17" s="129"/>
      <c r="T17" s="212"/>
      <c r="U17" t="s">
        <v>280</v>
      </c>
    </row>
    <row r="18" spans="1:24" ht="15" hidden="1" customHeight="1" x14ac:dyDescent="0.25">
      <c r="A18" s="627"/>
      <c r="B18" s="605"/>
      <c r="C18" s="611"/>
      <c r="D18" s="313" t="s">
        <v>246</v>
      </c>
      <c r="E18" s="609"/>
      <c r="F18" s="611"/>
      <c r="G18" s="827"/>
      <c r="H18" s="288"/>
      <c r="I18" s="254"/>
      <c r="J18" s="129"/>
      <c r="K18" s="129"/>
      <c r="L18" s="129"/>
      <c r="M18" s="129"/>
      <c r="N18" s="129"/>
      <c r="O18" s="129"/>
      <c r="P18" s="129"/>
      <c r="Q18" s="129"/>
      <c r="R18" s="129"/>
      <c r="S18" s="129"/>
      <c r="T18" s="212"/>
    </row>
    <row r="19" spans="1:24" ht="13.5" hidden="1" customHeight="1" x14ac:dyDescent="0.25">
      <c r="A19" s="824"/>
      <c r="B19" s="604" t="s">
        <v>382</v>
      </c>
      <c r="C19" s="610">
        <v>2210</v>
      </c>
      <c r="D19" s="349">
        <v>0</v>
      </c>
      <c r="E19" s="608" t="s">
        <v>22</v>
      </c>
      <c r="F19" s="610" t="s">
        <v>423</v>
      </c>
      <c r="G19" s="826"/>
      <c r="H19" s="288">
        <f>S19</f>
        <v>0</v>
      </c>
      <c r="I19" s="254"/>
      <c r="J19" s="129"/>
      <c r="K19" s="129"/>
      <c r="L19" s="129"/>
      <c r="M19" s="129"/>
      <c r="N19" s="129"/>
      <c r="O19" s="129"/>
      <c r="P19" s="129"/>
      <c r="Q19" s="129"/>
      <c r="R19" s="129"/>
      <c r="S19" s="129"/>
      <c r="T19" s="212"/>
      <c r="U19" t="s">
        <v>152</v>
      </c>
    </row>
    <row r="20" spans="1:24" ht="24" hidden="1" customHeight="1" x14ac:dyDescent="0.25">
      <c r="A20" s="825"/>
      <c r="B20" s="605"/>
      <c r="C20" s="611"/>
      <c r="D20" s="313" t="s">
        <v>383</v>
      </c>
      <c r="E20" s="609"/>
      <c r="F20" s="611"/>
      <c r="G20" s="827"/>
      <c r="H20" s="288"/>
      <c r="I20" s="254"/>
      <c r="J20" s="129"/>
      <c r="K20" s="129"/>
      <c r="L20" s="129"/>
      <c r="M20" s="129"/>
      <c r="N20" s="129"/>
      <c r="O20" s="129"/>
      <c r="P20" s="129"/>
      <c r="Q20" s="129"/>
      <c r="R20" s="129"/>
      <c r="S20" s="129"/>
      <c r="T20" s="212"/>
    </row>
    <row r="21" spans="1:24" ht="19.5" hidden="1" customHeight="1" x14ac:dyDescent="0.25">
      <c r="A21" s="626"/>
      <c r="B21" s="604" t="s">
        <v>234</v>
      </c>
      <c r="C21" s="610">
        <v>2210</v>
      </c>
      <c r="D21" s="349">
        <v>0</v>
      </c>
      <c r="E21" s="608" t="s">
        <v>22</v>
      </c>
      <c r="F21" s="610" t="s">
        <v>423</v>
      </c>
      <c r="G21" s="826"/>
      <c r="H21" s="288">
        <f>P21+M21</f>
        <v>0</v>
      </c>
      <c r="I21" s="254"/>
      <c r="J21" s="129"/>
      <c r="K21" s="129"/>
      <c r="L21" s="129"/>
      <c r="M21" s="129"/>
      <c r="N21" s="129"/>
      <c r="O21" s="129"/>
      <c r="P21" s="129"/>
      <c r="Q21" s="129"/>
      <c r="R21" s="129"/>
      <c r="S21" s="129"/>
      <c r="T21" s="212"/>
      <c r="U21" t="s">
        <v>232</v>
      </c>
    </row>
    <row r="22" spans="1:24" ht="36.75" hidden="1" customHeight="1" x14ac:dyDescent="0.25">
      <c r="A22" s="627"/>
      <c r="B22" s="605"/>
      <c r="C22" s="611"/>
      <c r="D22" s="313" t="s">
        <v>233</v>
      </c>
      <c r="E22" s="609"/>
      <c r="F22" s="611"/>
      <c r="G22" s="827"/>
      <c r="H22" s="288"/>
      <c r="I22" s="254"/>
      <c r="J22" s="129"/>
      <c r="K22" s="129"/>
      <c r="L22" s="129"/>
      <c r="M22" s="129"/>
      <c r="N22" s="129"/>
      <c r="O22" s="129"/>
      <c r="P22" s="129"/>
      <c r="Q22" s="129"/>
      <c r="R22" s="129"/>
      <c r="S22" s="129"/>
      <c r="T22" s="212"/>
    </row>
    <row r="23" spans="1:24" ht="18" hidden="1" customHeight="1" x14ac:dyDescent="0.25">
      <c r="A23" s="423"/>
      <c r="B23" s="834" t="s">
        <v>10</v>
      </c>
      <c r="C23" s="835"/>
      <c r="D23" s="90">
        <f>D24+D26</f>
        <v>0</v>
      </c>
      <c r="E23" s="9"/>
      <c r="F23" s="9"/>
      <c r="G23" s="174"/>
      <c r="H23" s="192"/>
      <c r="I23" s="253"/>
      <c r="J23" s="138"/>
      <c r="K23" s="138"/>
      <c r="L23" s="138"/>
      <c r="M23" s="138"/>
      <c r="N23" s="138"/>
      <c r="O23" s="138"/>
      <c r="P23" s="138"/>
      <c r="Q23" s="138"/>
      <c r="R23" s="138"/>
      <c r="S23" s="138"/>
      <c r="T23" s="211"/>
    </row>
    <row r="24" spans="1:24" s="34" customFormat="1" ht="15" hidden="1" customHeight="1" x14ac:dyDescent="0.25">
      <c r="A24" s="626"/>
      <c r="B24" s="604" t="s">
        <v>384</v>
      </c>
      <c r="C24" s="610">
        <v>2210</v>
      </c>
      <c r="D24" s="350">
        <v>0</v>
      </c>
      <c r="E24" s="608" t="s">
        <v>22</v>
      </c>
      <c r="F24" s="610" t="s">
        <v>423</v>
      </c>
      <c r="G24" s="828"/>
      <c r="H24" s="288">
        <f>S24</f>
        <v>0</v>
      </c>
      <c r="I24" s="254"/>
      <c r="J24" s="129"/>
      <c r="K24" s="129"/>
      <c r="L24" s="129"/>
      <c r="M24" s="129"/>
      <c r="N24" s="129"/>
      <c r="O24" s="129"/>
      <c r="P24" s="129"/>
      <c r="Q24" s="129"/>
      <c r="R24" s="129"/>
      <c r="S24" s="129"/>
      <c r="T24" s="212"/>
    </row>
    <row r="25" spans="1:24" s="34" customFormat="1" ht="29.25" hidden="1" customHeight="1" x14ac:dyDescent="0.25">
      <c r="A25" s="627"/>
      <c r="B25" s="605"/>
      <c r="C25" s="611"/>
      <c r="D25" s="308" t="s">
        <v>385</v>
      </c>
      <c r="E25" s="609"/>
      <c r="F25" s="611"/>
      <c r="G25" s="829"/>
      <c r="H25" s="288"/>
      <c r="I25" s="254"/>
      <c r="J25" s="129"/>
      <c r="K25" s="129"/>
      <c r="L25" s="129"/>
      <c r="M25" s="129"/>
      <c r="N25" s="129"/>
      <c r="O25" s="129"/>
      <c r="P25" s="129"/>
      <c r="Q25" s="129"/>
      <c r="R25" s="129"/>
      <c r="S25" s="129"/>
      <c r="T25" s="212"/>
      <c r="U25" s="58"/>
    </row>
    <row r="26" spans="1:24" s="34" customFormat="1" ht="14.25" hidden="1" customHeight="1" x14ac:dyDescent="0.25">
      <c r="A26" s="626"/>
      <c r="B26" s="604" t="s">
        <v>289</v>
      </c>
      <c r="C26" s="610">
        <v>2210</v>
      </c>
      <c r="D26" s="350">
        <v>0</v>
      </c>
      <c r="E26" s="608" t="s">
        <v>22</v>
      </c>
      <c r="F26" s="610" t="s">
        <v>423</v>
      </c>
      <c r="G26" s="828"/>
      <c r="H26" s="288">
        <f>SUM(I26:T26)</f>
        <v>0</v>
      </c>
      <c r="I26" s="254"/>
      <c r="J26" s="129"/>
      <c r="K26" s="129"/>
      <c r="L26" s="129"/>
      <c r="M26" s="129"/>
      <c r="N26" s="129"/>
      <c r="O26" s="129"/>
      <c r="P26" s="129"/>
      <c r="Q26" s="129"/>
      <c r="R26" s="129"/>
      <c r="S26" s="129"/>
      <c r="T26" s="212"/>
      <c r="U26" s="94" t="s">
        <v>291</v>
      </c>
      <c r="V26" s="79"/>
      <c r="W26" s="79"/>
    </row>
    <row r="27" spans="1:24" s="34" customFormat="1" ht="16.5" hidden="1" customHeight="1" x14ac:dyDescent="0.25">
      <c r="A27" s="627"/>
      <c r="B27" s="605"/>
      <c r="C27" s="611"/>
      <c r="D27" s="308" t="s">
        <v>290</v>
      </c>
      <c r="E27" s="609"/>
      <c r="F27" s="611"/>
      <c r="G27" s="829"/>
      <c r="H27" s="288"/>
      <c r="I27" s="254"/>
      <c r="J27" s="129"/>
      <c r="K27" s="129"/>
      <c r="L27" s="129"/>
      <c r="M27" s="129"/>
      <c r="N27" s="129"/>
      <c r="O27" s="129"/>
      <c r="P27" s="129"/>
      <c r="Q27" s="129"/>
      <c r="R27" s="129"/>
      <c r="S27" s="129"/>
      <c r="T27" s="212"/>
      <c r="U27" s="62"/>
      <c r="V27" s="79"/>
      <c r="W27" s="79"/>
    </row>
    <row r="28" spans="1:24" ht="17.25" hidden="1" customHeight="1" x14ac:dyDescent="0.25">
      <c r="A28" s="423"/>
      <c r="B28" s="808" t="s">
        <v>11</v>
      </c>
      <c r="C28" s="809"/>
      <c r="D28" s="12">
        <f>D29+D33+D37+D43+D47+D53+D39+D41+D57+D49+D51+D31+D35+D55</f>
        <v>0</v>
      </c>
      <c r="E28" s="8"/>
      <c r="F28" s="5"/>
      <c r="G28" s="175"/>
      <c r="H28" s="193"/>
      <c r="I28" s="255"/>
      <c r="J28" s="139"/>
      <c r="K28" s="139"/>
      <c r="L28" s="139"/>
      <c r="M28" s="139"/>
      <c r="N28" s="139"/>
      <c r="O28" s="139"/>
      <c r="P28" s="139"/>
      <c r="Q28" s="139"/>
      <c r="R28" s="139"/>
      <c r="S28" s="139"/>
      <c r="T28" s="213"/>
    </row>
    <row r="29" spans="1:24" s="34" customFormat="1" ht="14.25" hidden="1" customHeight="1" x14ac:dyDescent="0.25">
      <c r="A29" s="626"/>
      <c r="B29" s="604" t="s">
        <v>459</v>
      </c>
      <c r="C29" s="610">
        <v>2210</v>
      </c>
      <c r="D29" s="351">
        <v>0</v>
      </c>
      <c r="E29" s="608" t="s">
        <v>22</v>
      </c>
      <c r="F29" s="610" t="s">
        <v>423</v>
      </c>
      <c r="G29" s="800"/>
      <c r="H29" s="288">
        <f>SUM(I29:T29)</f>
        <v>0</v>
      </c>
      <c r="I29" s="256"/>
      <c r="J29" s="130"/>
      <c r="K29" s="130"/>
      <c r="L29" s="130"/>
      <c r="M29" s="130"/>
      <c r="N29" s="130"/>
      <c r="O29" s="130"/>
      <c r="P29" s="130"/>
      <c r="Q29" s="130"/>
      <c r="R29" s="130"/>
      <c r="S29" s="130"/>
      <c r="T29" s="214"/>
      <c r="U29" s="34" t="s">
        <v>266</v>
      </c>
    </row>
    <row r="30" spans="1:24" s="34" customFormat="1" ht="18.75" hidden="1" customHeight="1" x14ac:dyDescent="0.25">
      <c r="A30" s="627"/>
      <c r="B30" s="605"/>
      <c r="C30" s="611"/>
      <c r="D30" s="308" t="s">
        <v>268</v>
      </c>
      <c r="E30" s="609"/>
      <c r="F30" s="611"/>
      <c r="G30" s="801"/>
      <c r="H30" s="289"/>
      <c r="I30" s="256"/>
      <c r="J30" s="130"/>
      <c r="K30" s="130"/>
      <c r="L30" s="130"/>
      <c r="M30" s="130"/>
      <c r="N30" s="130"/>
      <c r="O30" s="130"/>
      <c r="P30" s="130"/>
      <c r="Q30" s="130"/>
      <c r="R30" s="130"/>
      <c r="S30" s="130"/>
      <c r="T30" s="214"/>
      <c r="U30" s="94"/>
      <c r="V30" s="78"/>
      <c r="W30" s="78"/>
      <c r="X30" s="78"/>
    </row>
    <row r="31" spans="1:24" s="34" customFormat="1" ht="18.75" hidden="1" customHeight="1" x14ac:dyDescent="0.25">
      <c r="A31" s="336"/>
      <c r="B31" s="604" t="s">
        <v>282</v>
      </c>
      <c r="C31" s="610">
        <v>2210</v>
      </c>
      <c r="D31" s="349">
        <v>0</v>
      </c>
      <c r="E31" s="608" t="s">
        <v>22</v>
      </c>
      <c r="F31" s="610" t="s">
        <v>423</v>
      </c>
      <c r="G31" s="800"/>
      <c r="H31" s="289">
        <f>N31</f>
        <v>0</v>
      </c>
      <c r="I31" s="256"/>
      <c r="J31" s="130"/>
      <c r="K31" s="130"/>
      <c r="L31" s="130"/>
      <c r="M31" s="130"/>
      <c r="N31" s="130"/>
      <c r="O31" s="130"/>
      <c r="P31" s="130"/>
      <c r="Q31" s="130"/>
      <c r="R31" s="130"/>
      <c r="S31" s="130"/>
      <c r="T31" s="214"/>
      <c r="U31" s="815" t="s">
        <v>284</v>
      </c>
      <c r="V31" s="816"/>
      <c r="W31" s="816"/>
      <c r="X31" s="78"/>
    </row>
    <row r="32" spans="1:24" s="34" customFormat="1" ht="24.75" hidden="1" customHeight="1" x14ac:dyDescent="0.25">
      <c r="A32" s="336"/>
      <c r="B32" s="605"/>
      <c r="C32" s="611"/>
      <c r="D32" s="308" t="s">
        <v>283</v>
      </c>
      <c r="E32" s="609"/>
      <c r="F32" s="611"/>
      <c r="G32" s="801"/>
      <c r="H32" s="289"/>
      <c r="I32" s="256"/>
      <c r="J32" s="130"/>
      <c r="K32" s="130"/>
      <c r="L32" s="130"/>
      <c r="M32" s="130"/>
      <c r="N32" s="130"/>
      <c r="O32" s="130"/>
      <c r="P32" s="130"/>
      <c r="Q32" s="130"/>
      <c r="R32" s="130"/>
      <c r="S32" s="130"/>
      <c r="T32" s="214"/>
      <c r="U32" s="94"/>
      <c r="V32" s="78"/>
      <c r="W32" s="78"/>
      <c r="X32" s="78"/>
    </row>
    <row r="33" spans="1:24" s="34" customFormat="1" ht="13.5" hidden="1" customHeight="1" x14ac:dyDescent="0.25">
      <c r="A33" s="626"/>
      <c r="B33" s="604" t="s">
        <v>461</v>
      </c>
      <c r="C33" s="610">
        <v>2210</v>
      </c>
      <c r="D33" s="351">
        <v>0</v>
      </c>
      <c r="E33" s="608" t="s">
        <v>22</v>
      </c>
      <c r="F33" s="610" t="s">
        <v>423</v>
      </c>
      <c r="G33" s="798"/>
      <c r="H33" s="288">
        <f>SUM(I33:T33)</f>
        <v>0</v>
      </c>
      <c r="I33" s="256"/>
      <c r="J33" s="130"/>
      <c r="K33" s="130"/>
      <c r="L33" s="130"/>
      <c r="M33" s="130"/>
      <c r="N33" s="130"/>
      <c r="O33" s="130"/>
      <c r="P33" s="130"/>
      <c r="Q33" s="130"/>
      <c r="R33" s="130"/>
      <c r="S33" s="130"/>
      <c r="T33" s="214"/>
    </row>
    <row r="34" spans="1:24" s="34" customFormat="1" ht="15" hidden="1" customHeight="1" x14ac:dyDescent="0.25">
      <c r="A34" s="627"/>
      <c r="B34" s="605"/>
      <c r="C34" s="611"/>
      <c r="D34" s="313" t="s">
        <v>316</v>
      </c>
      <c r="E34" s="609"/>
      <c r="F34" s="611"/>
      <c r="G34" s="799"/>
      <c r="H34" s="289"/>
      <c r="I34" s="256"/>
      <c r="J34" s="130"/>
      <c r="K34" s="130"/>
      <c r="L34" s="130"/>
      <c r="M34" s="130"/>
      <c r="N34" s="130"/>
      <c r="O34" s="130"/>
      <c r="P34" s="130"/>
      <c r="Q34" s="130"/>
      <c r="R34" s="130"/>
      <c r="S34" s="130"/>
      <c r="T34" s="214"/>
      <c r="U34" s="94"/>
      <c r="V34" s="78"/>
      <c r="W34" s="78"/>
      <c r="X34" s="78"/>
    </row>
    <row r="35" spans="1:24" s="34" customFormat="1" ht="15" hidden="1" customHeight="1" x14ac:dyDescent="0.25">
      <c r="A35" s="336"/>
      <c r="B35" s="604" t="s">
        <v>323</v>
      </c>
      <c r="C35" s="610">
        <v>2210</v>
      </c>
      <c r="D35" s="349">
        <v>0</v>
      </c>
      <c r="E35" s="608" t="s">
        <v>22</v>
      </c>
      <c r="F35" s="610" t="s">
        <v>423</v>
      </c>
      <c r="G35" s="798"/>
      <c r="H35" s="289">
        <f>Q35</f>
        <v>0</v>
      </c>
      <c r="I35" s="256"/>
      <c r="J35" s="130"/>
      <c r="K35" s="130"/>
      <c r="L35" s="130"/>
      <c r="M35" s="130"/>
      <c r="N35" s="130"/>
      <c r="O35" s="130"/>
      <c r="P35" s="130"/>
      <c r="Q35" s="130"/>
      <c r="R35" s="130"/>
      <c r="S35" s="130"/>
      <c r="T35" s="214"/>
      <c r="U35" s="94"/>
      <c r="V35" s="78"/>
      <c r="W35" s="78"/>
      <c r="X35" s="78"/>
    </row>
    <row r="36" spans="1:24" s="34" customFormat="1" ht="26.25" hidden="1" customHeight="1" x14ac:dyDescent="0.25">
      <c r="A36" s="336"/>
      <c r="B36" s="605"/>
      <c r="C36" s="611"/>
      <c r="D36" s="313" t="s">
        <v>324</v>
      </c>
      <c r="E36" s="609"/>
      <c r="F36" s="611"/>
      <c r="G36" s="799"/>
      <c r="H36" s="289"/>
      <c r="I36" s="256"/>
      <c r="J36" s="130"/>
      <c r="K36" s="130"/>
      <c r="L36" s="130"/>
      <c r="M36" s="130"/>
      <c r="N36" s="130"/>
      <c r="O36" s="130"/>
      <c r="P36" s="130"/>
      <c r="Q36" s="130"/>
      <c r="R36" s="130"/>
      <c r="S36" s="130"/>
      <c r="T36" s="214"/>
      <c r="U36" s="94"/>
      <c r="V36" s="78"/>
      <c r="W36" s="78"/>
      <c r="X36" s="78"/>
    </row>
    <row r="37" spans="1:24" s="34" customFormat="1" ht="14.25" hidden="1" customHeight="1" x14ac:dyDescent="0.25">
      <c r="A37" s="626"/>
      <c r="B37" s="604" t="s">
        <v>602</v>
      </c>
      <c r="C37" s="610">
        <v>2210</v>
      </c>
      <c r="D37" s="349">
        <v>0</v>
      </c>
      <c r="E37" s="608" t="s">
        <v>22</v>
      </c>
      <c r="F37" s="610" t="s">
        <v>423</v>
      </c>
      <c r="G37" s="800"/>
      <c r="H37" s="288">
        <f>L37+K37</f>
        <v>0</v>
      </c>
      <c r="I37" s="256"/>
      <c r="J37" s="130"/>
      <c r="K37" s="130"/>
      <c r="L37" s="130"/>
      <c r="M37" s="130"/>
      <c r="N37" s="130"/>
      <c r="O37" s="130"/>
      <c r="P37" s="130"/>
      <c r="Q37" s="130"/>
      <c r="R37" s="130"/>
      <c r="S37" s="130"/>
      <c r="T37" s="214"/>
      <c r="U37" s="34" t="s">
        <v>119</v>
      </c>
    </row>
    <row r="38" spans="1:24" s="34" customFormat="1" ht="26.25" hidden="1" customHeight="1" x14ac:dyDescent="0.25">
      <c r="A38" s="627"/>
      <c r="B38" s="605"/>
      <c r="C38" s="611"/>
      <c r="D38" s="313" t="s">
        <v>209</v>
      </c>
      <c r="E38" s="609"/>
      <c r="F38" s="611"/>
      <c r="G38" s="801"/>
      <c r="H38" s="289"/>
      <c r="I38" s="256"/>
      <c r="J38" s="130"/>
      <c r="K38" s="130"/>
      <c r="L38" s="130"/>
      <c r="M38" s="130"/>
      <c r="N38" s="130"/>
      <c r="O38" s="130"/>
      <c r="P38" s="130"/>
      <c r="Q38" s="130"/>
      <c r="R38" s="130"/>
      <c r="S38" s="130"/>
      <c r="T38" s="214"/>
    </row>
    <row r="39" spans="1:24" s="34" customFormat="1" ht="12" hidden="1" customHeight="1" x14ac:dyDescent="0.25">
      <c r="A39" s="626"/>
      <c r="B39" s="604" t="s">
        <v>603</v>
      </c>
      <c r="C39" s="610">
        <v>2210</v>
      </c>
      <c r="D39" s="352">
        <v>0</v>
      </c>
      <c r="E39" s="608" t="s">
        <v>22</v>
      </c>
      <c r="F39" s="610" t="s">
        <v>423</v>
      </c>
      <c r="G39" s="800"/>
      <c r="H39" s="289">
        <f>L39+M39</f>
        <v>0</v>
      </c>
      <c r="I39" s="256"/>
      <c r="J39" s="130"/>
      <c r="K39" s="130"/>
      <c r="L39" s="130"/>
      <c r="M39" s="130"/>
      <c r="N39" s="130"/>
      <c r="O39" s="130"/>
      <c r="P39" s="130"/>
      <c r="Q39" s="130"/>
      <c r="R39" s="130"/>
      <c r="S39" s="130"/>
      <c r="T39" s="214"/>
      <c r="U39" s="34" t="s">
        <v>259</v>
      </c>
    </row>
    <row r="40" spans="1:24" s="34" customFormat="1" ht="12" hidden="1" customHeight="1" x14ac:dyDescent="0.25">
      <c r="A40" s="627"/>
      <c r="B40" s="605"/>
      <c r="C40" s="611"/>
      <c r="D40" s="313" t="s">
        <v>258</v>
      </c>
      <c r="E40" s="609"/>
      <c r="F40" s="611"/>
      <c r="G40" s="801"/>
      <c r="H40" s="289"/>
      <c r="I40" s="256"/>
      <c r="J40" s="130"/>
      <c r="K40" s="130"/>
      <c r="L40" s="130"/>
      <c r="M40" s="130"/>
      <c r="N40" s="130"/>
      <c r="O40" s="130"/>
      <c r="P40" s="130"/>
      <c r="Q40" s="130"/>
      <c r="R40" s="130"/>
      <c r="S40" s="130"/>
      <c r="T40" s="214"/>
    </row>
    <row r="41" spans="1:24" s="34" customFormat="1" ht="14.25" hidden="1" customHeight="1" x14ac:dyDescent="0.25">
      <c r="A41" s="626"/>
      <c r="B41" s="604" t="s">
        <v>604</v>
      </c>
      <c r="C41" s="610">
        <v>2210</v>
      </c>
      <c r="D41" s="349">
        <v>0</v>
      </c>
      <c r="E41" s="608" t="s">
        <v>22</v>
      </c>
      <c r="F41" s="610" t="s">
        <v>423</v>
      </c>
      <c r="G41" s="800"/>
      <c r="H41" s="289">
        <f>M41+K41</f>
        <v>0</v>
      </c>
      <c r="I41" s="256"/>
      <c r="J41" s="130"/>
      <c r="K41" s="130"/>
      <c r="L41" s="130"/>
      <c r="M41" s="130"/>
      <c r="N41" s="130"/>
      <c r="O41" s="130"/>
      <c r="P41" s="130"/>
      <c r="Q41" s="130"/>
      <c r="R41" s="130"/>
      <c r="S41" s="130"/>
      <c r="T41" s="214"/>
      <c r="U41" s="34" t="s">
        <v>122</v>
      </c>
    </row>
    <row r="42" spans="1:24" s="34" customFormat="1" ht="14.25" hidden="1" customHeight="1" x14ac:dyDescent="0.25">
      <c r="A42" s="627"/>
      <c r="B42" s="605"/>
      <c r="C42" s="611"/>
      <c r="D42" s="313" t="s">
        <v>235</v>
      </c>
      <c r="E42" s="609"/>
      <c r="F42" s="611"/>
      <c r="G42" s="801"/>
      <c r="H42" s="289"/>
      <c r="I42" s="256"/>
      <c r="J42" s="130"/>
      <c r="K42" s="130"/>
      <c r="L42" s="130"/>
      <c r="M42" s="130"/>
      <c r="N42" s="130"/>
      <c r="O42" s="130"/>
      <c r="P42" s="130"/>
      <c r="Q42" s="130"/>
      <c r="R42" s="130"/>
      <c r="S42" s="130"/>
      <c r="T42" s="214"/>
    </row>
    <row r="43" spans="1:24" s="34" customFormat="1" ht="13.5" hidden="1" customHeight="1" x14ac:dyDescent="0.25">
      <c r="A43" s="626"/>
      <c r="B43" s="604" t="s">
        <v>224</v>
      </c>
      <c r="C43" s="610">
        <v>2210</v>
      </c>
      <c r="D43" s="349">
        <v>0</v>
      </c>
      <c r="E43" s="608" t="s">
        <v>22</v>
      </c>
      <c r="F43" s="610" t="s">
        <v>423</v>
      </c>
      <c r="G43" s="800"/>
      <c r="H43" s="288">
        <f>SUM(I43:T43)</f>
        <v>0</v>
      </c>
      <c r="I43" s="256"/>
      <c r="J43" s="130"/>
      <c r="K43" s="130"/>
      <c r="L43" s="130"/>
      <c r="M43" s="130"/>
      <c r="N43" s="130"/>
      <c r="O43" s="130"/>
      <c r="P43" s="130"/>
      <c r="Q43" s="130"/>
      <c r="R43" s="130"/>
      <c r="S43" s="130"/>
      <c r="T43" s="214"/>
      <c r="U43" s="34" t="s">
        <v>229</v>
      </c>
    </row>
    <row r="44" spans="1:24" s="34" customFormat="1" ht="15" hidden="1" customHeight="1" x14ac:dyDescent="0.25">
      <c r="A44" s="627"/>
      <c r="B44" s="605"/>
      <c r="C44" s="611"/>
      <c r="D44" s="313" t="s">
        <v>236</v>
      </c>
      <c r="E44" s="609"/>
      <c r="F44" s="611"/>
      <c r="G44" s="801"/>
      <c r="H44" s="289"/>
      <c r="I44" s="256"/>
      <c r="J44" s="130"/>
      <c r="K44" s="130"/>
      <c r="L44" s="130"/>
      <c r="M44" s="130"/>
      <c r="N44" s="130"/>
      <c r="O44" s="130"/>
      <c r="P44" s="130"/>
      <c r="Q44" s="130"/>
      <c r="R44" s="130"/>
      <c r="S44" s="130"/>
      <c r="T44" s="214"/>
    </row>
    <row r="45" spans="1:24" s="34" customFormat="1" ht="15" hidden="1" customHeight="1" x14ac:dyDescent="0.25">
      <c r="A45" s="336"/>
      <c r="B45" s="604" t="s">
        <v>248</v>
      </c>
      <c r="C45" s="610">
        <v>2210</v>
      </c>
      <c r="D45" s="313">
        <v>0</v>
      </c>
      <c r="E45" s="608" t="s">
        <v>22</v>
      </c>
      <c r="F45" s="610" t="s">
        <v>423</v>
      </c>
      <c r="G45" s="800"/>
      <c r="H45" s="289"/>
      <c r="I45" s="256"/>
      <c r="J45" s="130"/>
      <c r="K45" s="130"/>
      <c r="L45" s="130"/>
      <c r="M45" s="130"/>
      <c r="N45" s="130"/>
      <c r="O45" s="130"/>
      <c r="P45" s="130"/>
      <c r="Q45" s="130"/>
      <c r="R45" s="130"/>
      <c r="S45" s="130"/>
      <c r="T45" s="214"/>
    </row>
    <row r="46" spans="1:24" s="34" customFormat="1" ht="15" hidden="1" customHeight="1" x14ac:dyDescent="0.25">
      <c r="A46" s="336"/>
      <c r="B46" s="605"/>
      <c r="C46" s="611"/>
      <c r="D46" s="313"/>
      <c r="E46" s="609"/>
      <c r="F46" s="611"/>
      <c r="G46" s="801"/>
      <c r="H46" s="289"/>
      <c r="I46" s="256"/>
      <c r="J46" s="130"/>
      <c r="K46" s="130"/>
      <c r="L46" s="130"/>
      <c r="M46" s="130"/>
      <c r="N46" s="130"/>
      <c r="O46" s="130"/>
      <c r="P46" s="130"/>
      <c r="Q46" s="130"/>
      <c r="R46" s="130"/>
      <c r="S46" s="130"/>
      <c r="T46" s="214"/>
    </row>
    <row r="47" spans="1:24" s="34" customFormat="1" ht="12.75" hidden="1" customHeight="1" x14ac:dyDescent="0.25">
      <c r="A47" s="626"/>
      <c r="B47" s="604" t="s">
        <v>462</v>
      </c>
      <c r="C47" s="610">
        <v>2210</v>
      </c>
      <c r="D47" s="351">
        <v>0</v>
      </c>
      <c r="E47" s="608" t="s">
        <v>22</v>
      </c>
      <c r="F47" s="610" t="s">
        <v>423</v>
      </c>
      <c r="G47" s="800"/>
      <c r="H47" s="288">
        <f>S47</f>
        <v>0</v>
      </c>
      <c r="I47" s="256"/>
      <c r="J47" s="130"/>
      <c r="K47" s="130"/>
      <c r="L47" s="130"/>
      <c r="M47" s="130"/>
      <c r="N47" s="130"/>
      <c r="O47" s="130"/>
      <c r="P47" s="130"/>
      <c r="Q47" s="130"/>
      <c r="R47" s="130"/>
      <c r="S47" s="130"/>
      <c r="T47" s="214"/>
    </row>
    <row r="48" spans="1:24" s="34" customFormat="1" ht="14.25" hidden="1" customHeight="1" x14ac:dyDescent="0.25">
      <c r="A48" s="627"/>
      <c r="B48" s="605"/>
      <c r="C48" s="611"/>
      <c r="D48" s="313" t="s">
        <v>351</v>
      </c>
      <c r="E48" s="609"/>
      <c r="F48" s="611"/>
      <c r="G48" s="801"/>
      <c r="H48" s="289"/>
      <c r="I48" s="256"/>
      <c r="J48" s="130"/>
      <c r="K48" s="130"/>
      <c r="L48" s="130"/>
      <c r="M48" s="130"/>
      <c r="N48" s="130"/>
      <c r="O48" s="130"/>
      <c r="P48" s="130"/>
      <c r="Q48" s="130"/>
      <c r="R48" s="130"/>
      <c r="S48" s="130"/>
      <c r="T48" s="214"/>
    </row>
    <row r="49" spans="1:21" s="34" customFormat="1" ht="14.25" hidden="1" customHeight="1" x14ac:dyDescent="0.25">
      <c r="A49" s="626"/>
      <c r="B49" s="604" t="s">
        <v>465</v>
      </c>
      <c r="C49" s="610">
        <v>2210</v>
      </c>
      <c r="D49" s="349">
        <v>0</v>
      </c>
      <c r="E49" s="608" t="s">
        <v>22</v>
      </c>
      <c r="F49" s="610" t="s">
        <v>423</v>
      </c>
      <c r="G49" s="798"/>
      <c r="H49" s="289">
        <f>S49</f>
        <v>0</v>
      </c>
      <c r="I49" s="256"/>
      <c r="J49" s="130"/>
      <c r="K49" s="130"/>
      <c r="L49" s="130"/>
      <c r="M49" s="130"/>
      <c r="N49" s="130"/>
      <c r="O49" s="130"/>
      <c r="P49" s="130"/>
      <c r="Q49" s="130"/>
      <c r="R49" s="130"/>
      <c r="S49" s="130"/>
      <c r="T49" s="214"/>
      <c r="U49" s="67"/>
    </row>
    <row r="50" spans="1:21" s="34" customFormat="1" ht="12.75" hidden="1" customHeight="1" x14ac:dyDescent="0.25">
      <c r="A50" s="627"/>
      <c r="B50" s="605"/>
      <c r="C50" s="611"/>
      <c r="D50" s="451" t="s">
        <v>103</v>
      </c>
      <c r="E50" s="609"/>
      <c r="F50" s="611"/>
      <c r="G50" s="799"/>
      <c r="H50" s="289"/>
      <c r="I50" s="256"/>
      <c r="J50" s="130"/>
      <c r="K50" s="130"/>
      <c r="L50" s="130"/>
      <c r="M50" s="130"/>
      <c r="N50" s="130"/>
      <c r="O50" s="130"/>
      <c r="P50" s="130"/>
      <c r="Q50" s="130"/>
      <c r="R50" s="130"/>
      <c r="S50" s="130"/>
      <c r="T50" s="214"/>
      <c r="U50" s="67"/>
    </row>
    <row r="51" spans="1:21" s="34" customFormat="1" ht="14.25" hidden="1" customHeight="1" x14ac:dyDescent="0.25">
      <c r="A51" s="626"/>
      <c r="B51" s="604" t="s">
        <v>460</v>
      </c>
      <c r="C51" s="610">
        <v>2210</v>
      </c>
      <c r="D51" s="349">
        <v>0</v>
      </c>
      <c r="E51" s="608" t="s">
        <v>22</v>
      </c>
      <c r="F51" s="610" t="s">
        <v>423</v>
      </c>
      <c r="G51" s="800"/>
      <c r="H51" s="289">
        <f>S51</f>
        <v>0</v>
      </c>
      <c r="I51" s="256"/>
      <c r="J51" s="130"/>
      <c r="K51" s="130"/>
      <c r="L51" s="130"/>
      <c r="M51" s="130"/>
      <c r="N51" s="130"/>
      <c r="O51" s="130"/>
      <c r="P51" s="130"/>
      <c r="Q51" s="130"/>
      <c r="R51" s="130"/>
      <c r="S51" s="130"/>
      <c r="T51" s="214"/>
      <c r="U51" s="67" t="s">
        <v>154</v>
      </c>
    </row>
    <row r="52" spans="1:21" s="34" customFormat="1" ht="25.5" hidden="1" customHeight="1" x14ac:dyDescent="0.25">
      <c r="A52" s="627"/>
      <c r="B52" s="605"/>
      <c r="C52" s="611"/>
      <c r="D52" s="452" t="s">
        <v>349</v>
      </c>
      <c r="E52" s="609"/>
      <c r="F52" s="611"/>
      <c r="G52" s="801"/>
      <c r="H52" s="289"/>
      <c r="I52" s="256"/>
      <c r="J52" s="130"/>
      <c r="K52" s="130"/>
      <c r="L52" s="130"/>
      <c r="M52" s="130"/>
      <c r="N52" s="130"/>
      <c r="O52" s="130"/>
      <c r="P52" s="130"/>
      <c r="Q52" s="130"/>
      <c r="R52" s="130"/>
      <c r="S52" s="130"/>
      <c r="T52" s="214"/>
      <c r="U52" s="67"/>
    </row>
    <row r="53" spans="1:21" s="34" customFormat="1" ht="15" hidden="1" customHeight="1" x14ac:dyDescent="0.25">
      <c r="A53" s="626"/>
      <c r="B53" s="604" t="s">
        <v>285</v>
      </c>
      <c r="C53" s="610">
        <v>2210</v>
      </c>
      <c r="D53" s="351">
        <v>0</v>
      </c>
      <c r="E53" s="608" t="s">
        <v>22</v>
      </c>
      <c r="F53" s="610" t="s">
        <v>423</v>
      </c>
      <c r="G53" s="800"/>
      <c r="H53" s="288">
        <f>SUM(I53:T53)</f>
        <v>0</v>
      </c>
      <c r="I53" s="256"/>
      <c r="J53" s="130"/>
      <c r="K53" s="130"/>
      <c r="L53" s="130"/>
      <c r="M53" s="130"/>
      <c r="N53" s="130"/>
      <c r="O53" s="130"/>
      <c r="P53" s="130"/>
      <c r="Q53" s="130"/>
      <c r="R53" s="130"/>
      <c r="S53" s="130"/>
      <c r="T53" s="214"/>
      <c r="U53" s="34" t="s">
        <v>286</v>
      </c>
    </row>
    <row r="54" spans="1:21" s="34" customFormat="1" ht="13.5" hidden="1" customHeight="1" x14ac:dyDescent="0.25">
      <c r="A54" s="627"/>
      <c r="B54" s="605"/>
      <c r="C54" s="611"/>
      <c r="D54" s="308" t="s">
        <v>287</v>
      </c>
      <c r="E54" s="609"/>
      <c r="F54" s="611"/>
      <c r="G54" s="801"/>
      <c r="H54" s="289"/>
      <c r="I54" s="256"/>
      <c r="J54" s="130"/>
      <c r="K54" s="130"/>
      <c r="L54" s="130"/>
      <c r="M54" s="130"/>
      <c r="N54" s="130"/>
      <c r="O54" s="130"/>
      <c r="P54" s="130"/>
      <c r="Q54" s="130"/>
      <c r="R54" s="130"/>
      <c r="S54" s="130"/>
      <c r="T54" s="214"/>
    </row>
    <row r="55" spans="1:21" s="34" customFormat="1" ht="13.5" hidden="1" customHeight="1" x14ac:dyDescent="0.25">
      <c r="A55" s="336"/>
      <c r="B55" s="604" t="s">
        <v>463</v>
      </c>
      <c r="C55" s="610">
        <v>2210</v>
      </c>
      <c r="D55" s="349">
        <v>0</v>
      </c>
      <c r="E55" s="608" t="s">
        <v>22</v>
      </c>
      <c r="F55" s="610" t="s">
        <v>423</v>
      </c>
      <c r="G55" s="800"/>
      <c r="H55" s="289">
        <f>S55</f>
        <v>0</v>
      </c>
      <c r="I55" s="256"/>
      <c r="J55" s="130"/>
      <c r="K55" s="130"/>
      <c r="L55" s="130"/>
      <c r="M55" s="130"/>
      <c r="N55" s="130"/>
      <c r="O55" s="130"/>
      <c r="P55" s="130"/>
      <c r="Q55" s="130"/>
      <c r="R55" s="130"/>
      <c r="S55" s="130"/>
      <c r="T55" s="214"/>
    </row>
    <row r="56" spans="1:21" s="34" customFormat="1" ht="13.5" hidden="1" customHeight="1" x14ac:dyDescent="0.25">
      <c r="A56" s="336"/>
      <c r="B56" s="605"/>
      <c r="C56" s="611"/>
      <c r="D56" s="308" t="s">
        <v>295</v>
      </c>
      <c r="E56" s="609"/>
      <c r="F56" s="611"/>
      <c r="G56" s="801"/>
      <c r="H56" s="289"/>
      <c r="I56" s="256"/>
      <c r="J56" s="130"/>
      <c r="K56" s="130"/>
      <c r="L56" s="130"/>
      <c r="M56" s="130"/>
      <c r="N56" s="130"/>
      <c r="O56" s="130"/>
      <c r="P56" s="130"/>
      <c r="Q56" s="130"/>
      <c r="R56" s="130"/>
      <c r="S56" s="130"/>
      <c r="T56" s="214"/>
    </row>
    <row r="57" spans="1:21" s="34" customFormat="1" ht="14.25" hidden="1" customHeight="1" x14ac:dyDescent="0.25">
      <c r="A57" s="626"/>
      <c r="B57" s="604" t="s">
        <v>133</v>
      </c>
      <c r="C57" s="610">
        <v>2210</v>
      </c>
      <c r="D57" s="349">
        <v>0</v>
      </c>
      <c r="E57" s="608" t="s">
        <v>22</v>
      </c>
      <c r="F57" s="610" t="s">
        <v>423</v>
      </c>
      <c r="G57" s="798"/>
      <c r="H57" s="289">
        <f>Q57</f>
        <v>0</v>
      </c>
      <c r="I57" s="256"/>
      <c r="J57" s="130"/>
      <c r="K57" s="130"/>
      <c r="L57" s="130"/>
      <c r="M57" s="130"/>
      <c r="N57" s="130"/>
      <c r="O57" s="130"/>
      <c r="P57" s="130"/>
      <c r="Q57" s="130"/>
      <c r="R57" s="130"/>
      <c r="S57" s="130"/>
      <c r="T57" s="214"/>
    </row>
    <row r="58" spans="1:21" s="34" customFormat="1" ht="15" hidden="1" customHeight="1" x14ac:dyDescent="0.25">
      <c r="A58" s="627"/>
      <c r="B58" s="605"/>
      <c r="C58" s="611"/>
      <c r="D58" s="308" t="s">
        <v>111</v>
      </c>
      <c r="E58" s="609"/>
      <c r="F58" s="611"/>
      <c r="G58" s="799"/>
      <c r="H58" s="289"/>
      <c r="I58" s="256"/>
      <c r="J58" s="130"/>
      <c r="K58" s="130"/>
      <c r="L58" s="130"/>
      <c r="M58" s="130"/>
      <c r="N58" s="130"/>
      <c r="O58" s="130"/>
      <c r="P58" s="130"/>
      <c r="Q58" s="130"/>
      <c r="R58" s="130"/>
      <c r="S58" s="130"/>
      <c r="T58" s="214"/>
    </row>
    <row r="59" spans="1:21" ht="18" hidden="1" customHeight="1" x14ac:dyDescent="0.25">
      <c r="A59" s="423"/>
      <c r="B59" s="808" t="s">
        <v>12</v>
      </c>
      <c r="C59" s="809"/>
      <c r="D59" s="12">
        <f>D62+D60</f>
        <v>0</v>
      </c>
      <c r="E59" s="8"/>
      <c r="F59" s="5"/>
      <c r="G59" s="175"/>
      <c r="H59" s="193"/>
      <c r="I59" s="255"/>
      <c r="J59" s="139"/>
      <c r="K59" s="139"/>
      <c r="L59" s="139"/>
      <c r="M59" s="139"/>
      <c r="N59" s="139"/>
      <c r="O59" s="139"/>
      <c r="P59" s="139"/>
      <c r="Q59" s="139"/>
      <c r="R59" s="139"/>
      <c r="S59" s="139"/>
      <c r="T59" s="213"/>
    </row>
    <row r="60" spans="1:21" ht="14.25" hidden="1" customHeight="1" x14ac:dyDescent="0.25">
      <c r="A60" s="806"/>
      <c r="B60" s="813" t="s">
        <v>390</v>
      </c>
      <c r="C60" s="610">
        <v>2210</v>
      </c>
      <c r="D60" s="351">
        <v>0</v>
      </c>
      <c r="E60" s="608" t="s">
        <v>22</v>
      </c>
      <c r="F60" s="610" t="s">
        <v>423</v>
      </c>
      <c r="G60" s="798"/>
      <c r="H60" s="288">
        <f>T60</f>
        <v>0</v>
      </c>
      <c r="I60" s="256"/>
      <c r="J60" s="130"/>
      <c r="K60" s="130"/>
      <c r="L60" s="130"/>
      <c r="M60" s="130"/>
      <c r="N60" s="130"/>
      <c r="O60" s="130"/>
      <c r="P60" s="130"/>
      <c r="Q60" s="130"/>
      <c r="R60" s="130"/>
      <c r="S60" s="130"/>
      <c r="T60" s="214"/>
    </row>
    <row r="61" spans="1:21" ht="25.5" hidden="1" customHeight="1" x14ac:dyDescent="0.25">
      <c r="A61" s="807"/>
      <c r="B61" s="814"/>
      <c r="C61" s="611"/>
      <c r="D61" s="308" t="s">
        <v>389</v>
      </c>
      <c r="E61" s="609"/>
      <c r="F61" s="611"/>
      <c r="G61" s="799"/>
      <c r="H61" s="289"/>
      <c r="I61" s="256"/>
      <c r="J61" s="130"/>
      <c r="K61" s="130"/>
      <c r="L61" s="130"/>
      <c r="M61" s="130"/>
      <c r="N61" s="130"/>
      <c r="O61" s="130"/>
      <c r="P61" s="130"/>
      <c r="Q61" s="130"/>
      <c r="R61" s="130"/>
      <c r="S61" s="130"/>
      <c r="T61" s="214"/>
    </row>
    <row r="62" spans="1:21" ht="13.5" hidden="1" customHeight="1" x14ac:dyDescent="0.25">
      <c r="A62" s="806"/>
      <c r="B62" s="813" t="s">
        <v>48</v>
      </c>
      <c r="C62" s="610">
        <v>2210</v>
      </c>
      <c r="D62" s="351">
        <v>0</v>
      </c>
      <c r="E62" s="608" t="s">
        <v>22</v>
      </c>
      <c r="F62" s="610" t="s">
        <v>423</v>
      </c>
      <c r="G62" s="800"/>
      <c r="H62" s="288">
        <f>SUM(I62:T62)</f>
        <v>0</v>
      </c>
      <c r="I62" s="256"/>
      <c r="J62" s="130"/>
      <c r="K62" s="130"/>
      <c r="L62" s="130"/>
      <c r="M62" s="130"/>
      <c r="N62" s="130"/>
      <c r="O62" s="130"/>
      <c r="P62" s="130"/>
      <c r="Q62" s="130"/>
      <c r="R62" s="130"/>
      <c r="S62" s="130"/>
      <c r="T62" s="214"/>
      <c r="U62" t="s">
        <v>278</v>
      </c>
    </row>
    <row r="63" spans="1:21" ht="13.5" hidden="1" customHeight="1" x14ac:dyDescent="0.25">
      <c r="A63" s="807"/>
      <c r="B63" s="814"/>
      <c r="C63" s="611"/>
      <c r="D63" s="343" t="s">
        <v>277</v>
      </c>
      <c r="E63" s="609"/>
      <c r="F63" s="611"/>
      <c r="G63" s="801"/>
      <c r="H63" s="289"/>
      <c r="I63" s="256"/>
      <c r="J63" s="130"/>
      <c r="K63" s="130"/>
      <c r="L63" s="130"/>
      <c r="M63" s="130"/>
      <c r="N63" s="130"/>
      <c r="O63" s="130"/>
      <c r="P63" s="130"/>
      <c r="Q63" s="130"/>
      <c r="R63" s="130"/>
      <c r="S63" s="130"/>
      <c r="T63" s="214"/>
    </row>
    <row r="64" spans="1:21" ht="19.5" hidden="1" customHeight="1" x14ac:dyDescent="0.25">
      <c r="A64" s="423"/>
      <c r="B64" s="748" t="s">
        <v>99</v>
      </c>
      <c r="C64" s="749"/>
      <c r="D64" s="12">
        <f>D65+D67+D69</f>
        <v>0</v>
      </c>
      <c r="E64" s="20"/>
      <c r="F64" s="19"/>
      <c r="G64" s="176"/>
      <c r="H64" s="193"/>
      <c r="I64" s="255"/>
      <c r="J64" s="139"/>
      <c r="K64" s="139"/>
      <c r="L64" s="139"/>
      <c r="M64" s="139"/>
      <c r="N64" s="139"/>
      <c r="O64" s="139"/>
      <c r="P64" s="139"/>
      <c r="Q64" s="139"/>
      <c r="R64" s="139"/>
      <c r="S64" s="139"/>
      <c r="T64" s="213"/>
      <c r="U64" s="4"/>
    </row>
    <row r="65" spans="1:21" ht="15" hidden="1" customHeight="1" x14ac:dyDescent="0.25">
      <c r="A65" s="626"/>
      <c r="B65" s="604" t="s">
        <v>467</v>
      </c>
      <c r="C65" s="610">
        <v>2210</v>
      </c>
      <c r="D65" s="351">
        <v>0</v>
      </c>
      <c r="E65" s="608" t="s">
        <v>22</v>
      </c>
      <c r="F65" s="610" t="s">
        <v>423</v>
      </c>
      <c r="G65" s="800"/>
      <c r="H65" s="288">
        <f>SUM(I65:T65)</f>
        <v>0</v>
      </c>
      <c r="I65" s="256"/>
      <c r="J65" s="130"/>
      <c r="K65" s="130"/>
      <c r="L65" s="130"/>
      <c r="M65" s="130"/>
      <c r="N65" s="130"/>
      <c r="O65" s="130"/>
      <c r="P65" s="130"/>
      <c r="Q65" s="130"/>
      <c r="R65" s="130"/>
      <c r="S65" s="130"/>
      <c r="T65" s="214"/>
    </row>
    <row r="66" spans="1:21" ht="14.25" hidden="1" customHeight="1" x14ac:dyDescent="0.25">
      <c r="A66" s="627"/>
      <c r="B66" s="605"/>
      <c r="C66" s="611"/>
      <c r="D66" s="308" t="s">
        <v>237</v>
      </c>
      <c r="E66" s="609"/>
      <c r="F66" s="611"/>
      <c r="G66" s="801"/>
      <c r="H66" s="289"/>
      <c r="I66" s="256"/>
      <c r="J66" s="130"/>
      <c r="K66" s="130"/>
      <c r="L66" s="130"/>
      <c r="M66" s="130"/>
      <c r="N66" s="130"/>
      <c r="O66" s="130"/>
      <c r="P66" s="130"/>
      <c r="Q66" s="130"/>
      <c r="R66" s="130"/>
      <c r="S66" s="130"/>
      <c r="T66" s="214"/>
    </row>
    <row r="67" spans="1:21" ht="15" hidden="1" customHeight="1" x14ac:dyDescent="0.25">
      <c r="A67" s="626"/>
      <c r="B67" s="604" t="s">
        <v>356</v>
      </c>
      <c r="C67" s="610">
        <v>2210</v>
      </c>
      <c r="D67" s="346">
        <v>0</v>
      </c>
      <c r="E67" s="608" t="s">
        <v>22</v>
      </c>
      <c r="F67" s="610" t="s">
        <v>423</v>
      </c>
      <c r="G67" s="800"/>
      <c r="H67" s="289">
        <f>S67</f>
        <v>0</v>
      </c>
      <c r="I67" s="256"/>
      <c r="J67" s="130"/>
      <c r="K67" s="130"/>
      <c r="L67" s="130"/>
      <c r="M67" s="130"/>
      <c r="N67" s="130"/>
      <c r="O67" s="130"/>
      <c r="P67" s="130"/>
      <c r="Q67" s="130"/>
      <c r="R67" s="130"/>
      <c r="S67" s="130"/>
      <c r="T67" s="214"/>
      <c r="U67" s="57" t="s">
        <v>112</v>
      </c>
    </row>
    <row r="68" spans="1:21" ht="18" hidden="1" customHeight="1" x14ac:dyDescent="0.25">
      <c r="A68" s="627"/>
      <c r="B68" s="605"/>
      <c r="C68" s="611"/>
      <c r="D68" s="321" t="s">
        <v>357</v>
      </c>
      <c r="E68" s="609"/>
      <c r="F68" s="611"/>
      <c r="G68" s="801"/>
      <c r="H68" s="289"/>
      <c r="I68" s="256"/>
      <c r="J68" s="130"/>
      <c r="K68" s="130"/>
      <c r="L68" s="130"/>
      <c r="M68" s="130"/>
      <c r="N68" s="130"/>
      <c r="O68" s="130"/>
      <c r="P68" s="130"/>
      <c r="Q68" s="130"/>
      <c r="R68" s="130"/>
      <c r="S68" s="130"/>
      <c r="T68" s="214"/>
      <c r="U68" s="57"/>
    </row>
    <row r="69" spans="1:21" ht="22.5" hidden="1" customHeight="1" x14ac:dyDescent="0.25">
      <c r="A69" s="626"/>
      <c r="B69" s="604" t="s">
        <v>252</v>
      </c>
      <c r="C69" s="610">
        <v>2210</v>
      </c>
      <c r="D69" s="353">
        <v>0</v>
      </c>
      <c r="E69" s="608" t="s">
        <v>22</v>
      </c>
      <c r="F69" s="610" t="s">
        <v>423</v>
      </c>
      <c r="G69" s="800"/>
      <c r="H69" s="289">
        <f>R69+M69</f>
        <v>0</v>
      </c>
      <c r="I69" s="256"/>
      <c r="J69" s="130"/>
      <c r="K69" s="130"/>
      <c r="L69" s="130"/>
      <c r="M69" s="130"/>
      <c r="N69" s="130"/>
      <c r="O69" s="130"/>
      <c r="P69" s="130"/>
      <c r="Q69" s="130"/>
      <c r="R69" s="130"/>
      <c r="S69" s="130"/>
      <c r="T69" s="214"/>
      <c r="U69" s="57" t="s">
        <v>254</v>
      </c>
    </row>
    <row r="70" spans="1:21" ht="18.75" hidden="1" customHeight="1" x14ac:dyDescent="0.25">
      <c r="A70" s="627"/>
      <c r="B70" s="605"/>
      <c r="C70" s="611"/>
      <c r="D70" s="321" t="s">
        <v>253</v>
      </c>
      <c r="E70" s="609"/>
      <c r="F70" s="611"/>
      <c r="G70" s="801"/>
      <c r="H70" s="289"/>
      <c r="I70" s="256"/>
      <c r="J70" s="130"/>
      <c r="K70" s="130"/>
      <c r="L70" s="130"/>
      <c r="M70" s="130"/>
      <c r="N70" s="130"/>
      <c r="O70" s="130"/>
      <c r="P70" s="130"/>
      <c r="Q70" s="130"/>
      <c r="R70" s="130"/>
      <c r="S70" s="130"/>
      <c r="T70" s="214"/>
      <c r="U70" s="57"/>
    </row>
    <row r="71" spans="1:21" ht="18" hidden="1" customHeight="1" x14ac:dyDescent="0.25">
      <c r="A71" s="423"/>
      <c r="B71" s="808" t="s">
        <v>13</v>
      </c>
      <c r="C71" s="809"/>
      <c r="D71" s="12">
        <f>D72+D74+D76+D78+D80</f>
        <v>0</v>
      </c>
      <c r="E71" s="8"/>
      <c r="F71" s="5"/>
      <c r="G71" s="175"/>
      <c r="H71" s="193"/>
      <c r="I71" s="255"/>
      <c r="J71" s="139"/>
      <c r="K71" s="139"/>
      <c r="L71" s="139"/>
      <c r="M71" s="139"/>
      <c r="N71" s="139"/>
      <c r="O71" s="139"/>
      <c r="P71" s="139"/>
      <c r="Q71" s="139"/>
      <c r="R71" s="139"/>
      <c r="S71" s="139"/>
      <c r="T71" s="213"/>
    </row>
    <row r="72" spans="1:21" ht="13.5" hidden="1" customHeight="1" x14ac:dyDescent="0.25">
      <c r="A72" s="626"/>
      <c r="B72" s="604" t="s">
        <v>605</v>
      </c>
      <c r="C72" s="610">
        <v>2210</v>
      </c>
      <c r="D72" s="351">
        <v>0</v>
      </c>
      <c r="E72" s="608" t="s">
        <v>22</v>
      </c>
      <c r="F72" s="610" t="s">
        <v>423</v>
      </c>
      <c r="G72" s="798"/>
      <c r="H72" s="288">
        <f>SUM(I72:T72)</f>
        <v>0</v>
      </c>
      <c r="I72" s="256"/>
      <c r="J72" s="130"/>
      <c r="K72" s="130"/>
      <c r="L72" s="130"/>
      <c r="M72" s="130"/>
      <c r="N72" s="130"/>
      <c r="O72" s="130"/>
      <c r="P72" s="130"/>
      <c r="Q72" s="130"/>
      <c r="R72" s="130"/>
      <c r="S72" s="130"/>
      <c r="T72" s="214"/>
      <c r="U72" t="s">
        <v>151</v>
      </c>
    </row>
    <row r="73" spans="1:21" ht="25.5" hidden="1" customHeight="1" x14ac:dyDescent="0.25">
      <c r="A73" s="627"/>
      <c r="B73" s="605"/>
      <c r="C73" s="611"/>
      <c r="D73" s="308" t="s">
        <v>317</v>
      </c>
      <c r="E73" s="609"/>
      <c r="F73" s="611"/>
      <c r="G73" s="799"/>
      <c r="H73" s="289"/>
      <c r="I73" s="256"/>
      <c r="J73" s="130"/>
      <c r="K73" s="130"/>
      <c r="L73" s="130"/>
      <c r="M73" s="130"/>
      <c r="N73" s="130"/>
      <c r="O73" s="130"/>
      <c r="P73" s="130"/>
      <c r="Q73" s="130"/>
      <c r="R73" s="130"/>
      <c r="S73" s="130"/>
      <c r="T73" s="214"/>
      <c r="U73" s="70"/>
    </row>
    <row r="74" spans="1:21" ht="13.5" hidden="1" customHeight="1" x14ac:dyDescent="0.25">
      <c r="A74" s="626"/>
      <c r="B74" s="604" t="s">
        <v>339</v>
      </c>
      <c r="C74" s="610">
        <v>2210</v>
      </c>
      <c r="D74" s="349">
        <v>0</v>
      </c>
      <c r="E74" s="608" t="s">
        <v>22</v>
      </c>
      <c r="F74" s="610" t="s">
        <v>423</v>
      </c>
      <c r="G74" s="800"/>
      <c r="H74" s="289">
        <f>S74</f>
        <v>0</v>
      </c>
      <c r="I74" s="256"/>
      <c r="J74" s="130"/>
      <c r="K74" s="130"/>
      <c r="L74" s="130"/>
      <c r="M74" s="130"/>
      <c r="N74" s="130"/>
      <c r="O74" s="130"/>
      <c r="P74" s="130"/>
      <c r="Q74" s="130"/>
      <c r="R74" s="130"/>
      <c r="S74" s="130"/>
      <c r="T74" s="214"/>
      <c r="U74" s="70" t="s">
        <v>120</v>
      </c>
    </row>
    <row r="75" spans="1:21" ht="13.5" hidden="1" customHeight="1" x14ac:dyDescent="0.25">
      <c r="A75" s="627"/>
      <c r="B75" s="605"/>
      <c r="C75" s="611"/>
      <c r="D75" s="308" t="s">
        <v>340</v>
      </c>
      <c r="E75" s="609"/>
      <c r="F75" s="611"/>
      <c r="G75" s="801"/>
      <c r="H75" s="289"/>
      <c r="I75" s="256"/>
      <c r="J75" s="130"/>
      <c r="K75" s="130"/>
      <c r="L75" s="130"/>
      <c r="M75" s="130"/>
      <c r="N75" s="130"/>
      <c r="O75" s="130"/>
      <c r="P75" s="130"/>
      <c r="Q75" s="130"/>
      <c r="R75" s="130"/>
      <c r="S75" s="130"/>
      <c r="T75" s="214"/>
      <c r="U75" s="70"/>
    </row>
    <row r="76" spans="1:21" ht="18.75" hidden="1" customHeight="1" x14ac:dyDescent="0.25">
      <c r="A76" s="336"/>
      <c r="B76" s="604" t="s">
        <v>396</v>
      </c>
      <c r="C76" s="610">
        <v>2210</v>
      </c>
      <c r="D76" s="349">
        <v>0</v>
      </c>
      <c r="E76" s="608" t="s">
        <v>22</v>
      </c>
      <c r="F76" s="610" t="s">
        <v>423</v>
      </c>
      <c r="G76" s="798"/>
      <c r="H76" s="289">
        <f>S76</f>
        <v>0</v>
      </c>
      <c r="I76" s="256"/>
      <c r="J76" s="130"/>
      <c r="K76" s="130"/>
      <c r="L76" s="130"/>
      <c r="M76" s="130"/>
      <c r="N76" s="130"/>
      <c r="O76" s="130"/>
      <c r="P76" s="130"/>
      <c r="Q76" s="130"/>
      <c r="R76" s="130"/>
      <c r="S76" s="130"/>
      <c r="T76" s="214"/>
      <c r="U76" s="70"/>
    </row>
    <row r="77" spans="1:21" ht="18.75" hidden="1" customHeight="1" x14ac:dyDescent="0.25">
      <c r="A77" s="336"/>
      <c r="B77" s="605"/>
      <c r="C77" s="611"/>
      <c r="D77" s="308" t="s">
        <v>395</v>
      </c>
      <c r="E77" s="609"/>
      <c r="F77" s="611"/>
      <c r="G77" s="799"/>
      <c r="H77" s="289"/>
      <c r="I77" s="256"/>
      <c r="J77" s="130"/>
      <c r="K77" s="130"/>
      <c r="L77" s="130"/>
      <c r="M77" s="130"/>
      <c r="N77" s="130"/>
      <c r="O77" s="130"/>
      <c r="P77" s="130"/>
      <c r="Q77" s="130"/>
      <c r="R77" s="130"/>
      <c r="S77" s="130"/>
      <c r="T77" s="214"/>
      <c r="U77" s="70"/>
    </row>
    <row r="78" spans="1:21" ht="19.5" hidden="1" customHeight="1" x14ac:dyDescent="0.25">
      <c r="A78" s="336"/>
      <c r="B78" s="604" t="s">
        <v>391</v>
      </c>
      <c r="C78" s="610">
        <v>2210</v>
      </c>
      <c r="D78" s="349">
        <v>0</v>
      </c>
      <c r="E78" s="608" t="s">
        <v>22</v>
      </c>
      <c r="F78" s="610" t="s">
        <v>423</v>
      </c>
      <c r="G78" s="798"/>
      <c r="H78" s="289">
        <f>S78</f>
        <v>0</v>
      </c>
      <c r="I78" s="256"/>
      <c r="J78" s="130"/>
      <c r="K78" s="130"/>
      <c r="L78" s="130"/>
      <c r="M78" s="130"/>
      <c r="N78" s="130"/>
      <c r="O78" s="130"/>
      <c r="P78" s="130"/>
      <c r="Q78" s="130"/>
      <c r="R78" s="130"/>
      <c r="S78" s="130"/>
      <c r="T78" s="214"/>
      <c r="U78" s="70"/>
    </row>
    <row r="79" spans="1:21" ht="18.75" hidden="1" customHeight="1" x14ac:dyDescent="0.25">
      <c r="A79" s="336"/>
      <c r="B79" s="605"/>
      <c r="C79" s="611"/>
      <c r="D79" s="308" t="s">
        <v>398</v>
      </c>
      <c r="E79" s="609"/>
      <c r="F79" s="611"/>
      <c r="G79" s="799"/>
      <c r="H79" s="289"/>
      <c r="I79" s="256"/>
      <c r="J79" s="130"/>
      <c r="K79" s="130"/>
      <c r="L79" s="130"/>
      <c r="M79" s="130"/>
      <c r="N79" s="130"/>
      <c r="O79" s="130"/>
      <c r="P79" s="130"/>
      <c r="Q79" s="130"/>
      <c r="R79" s="130"/>
      <c r="S79" s="130"/>
      <c r="T79" s="214"/>
      <c r="U79" s="70"/>
    </row>
    <row r="80" spans="1:21" ht="18" hidden="1" customHeight="1" x14ac:dyDescent="0.25">
      <c r="A80" s="336"/>
      <c r="B80" s="604" t="s">
        <v>392</v>
      </c>
      <c r="C80" s="610">
        <v>2210</v>
      </c>
      <c r="D80" s="349">
        <v>0</v>
      </c>
      <c r="E80" s="608" t="s">
        <v>22</v>
      </c>
      <c r="F80" s="610" t="s">
        <v>423</v>
      </c>
      <c r="G80" s="798"/>
      <c r="H80" s="289">
        <f>S80</f>
        <v>0</v>
      </c>
      <c r="I80" s="256"/>
      <c r="J80" s="130"/>
      <c r="K80" s="130"/>
      <c r="L80" s="130"/>
      <c r="M80" s="130"/>
      <c r="N80" s="130"/>
      <c r="O80" s="130"/>
      <c r="P80" s="130"/>
      <c r="Q80" s="130"/>
      <c r="R80" s="130"/>
      <c r="S80" s="130"/>
      <c r="T80" s="214"/>
      <c r="U80" s="70"/>
    </row>
    <row r="81" spans="1:49" ht="16.5" hidden="1" customHeight="1" x14ac:dyDescent="0.25">
      <c r="A81" s="336"/>
      <c r="B81" s="605"/>
      <c r="C81" s="611"/>
      <c r="D81" s="308" t="s">
        <v>397</v>
      </c>
      <c r="E81" s="609"/>
      <c r="F81" s="611"/>
      <c r="G81" s="799"/>
      <c r="H81" s="289"/>
      <c r="I81" s="256"/>
      <c r="J81" s="130"/>
      <c r="K81" s="130"/>
      <c r="L81" s="130"/>
      <c r="M81" s="130"/>
      <c r="N81" s="130"/>
      <c r="O81" s="130"/>
      <c r="P81" s="130"/>
      <c r="Q81" s="130"/>
      <c r="R81" s="130"/>
      <c r="S81" s="130"/>
      <c r="T81" s="214"/>
      <c r="U81" s="70"/>
    </row>
    <row r="82" spans="1:49" ht="18.75" hidden="1" customHeight="1" x14ac:dyDescent="0.25">
      <c r="A82" s="423"/>
      <c r="B82" s="748" t="s">
        <v>24</v>
      </c>
      <c r="C82" s="749"/>
      <c r="D82" s="12">
        <f>D83+D85</f>
        <v>0</v>
      </c>
      <c r="E82" s="20"/>
      <c r="F82" s="19"/>
      <c r="G82" s="176"/>
      <c r="H82" s="193"/>
      <c r="I82" s="255"/>
      <c r="J82" s="139"/>
      <c r="K82" s="139"/>
      <c r="L82" s="139"/>
      <c r="M82" s="139"/>
      <c r="N82" s="139"/>
      <c r="O82" s="139"/>
      <c r="P82" s="139"/>
      <c r="Q82" s="139"/>
      <c r="R82" s="139"/>
      <c r="S82" s="139"/>
      <c r="T82" s="213"/>
    </row>
    <row r="83" spans="1:49" ht="14.25" hidden="1" customHeight="1" x14ac:dyDescent="0.25">
      <c r="A83" s="626"/>
      <c r="B83" s="604" t="s">
        <v>606</v>
      </c>
      <c r="C83" s="610">
        <v>2210</v>
      </c>
      <c r="D83" s="351">
        <v>0</v>
      </c>
      <c r="E83" s="608" t="s">
        <v>22</v>
      </c>
      <c r="F83" s="610" t="s">
        <v>423</v>
      </c>
      <c r="G83" s="798"/>
      <c r="H83" s="288">
        <f>L83+M83</f>
        <v>0</v>
      </c>
      <c r="I83" s="256"/>
      <c r="J83" s="130"/>
      <c r="K83" s="130"/>
      <c r="L83" s="130"/>
      <c r="M83" s="130"/>
      <c r="N83" s="130"/>
      <c r="O83" s="130"/>
      <c r="P83" s="130"/>
      <c r="Q83" s="130"/>
      <c r="R83" s="130"/>
      <c r="S83" s="130"/>
      <c r="T83" s="214"/>
      <c r="U83" s="812" t="s">
        <v>228</v>
      </c>
      <c r="V83" s="812"/>
      <c r="W83" s="812"/>
      <c r="X83" s="812"/>
      <c r="Y83" s="80"/>
      <c r="Z83" s="80"/>
    </row>
    <row r="84" spans="1:49" ht="27.75" hidden="1" customHeight="1" x14ac:dyDescent="0.25">
      <c r="A84" s="627"/>
      <c r="B84" s="605"/>
      <c r="C84" s="611"/>
      <c r="D84" s="308" t="s">
        <v>225</v>
      </c>
      <c r="E84" s="609"/>
      <c r="F84" s="611"/>
      <c r="G84" s="799"/>
      <c r="H84" s="289"/>
      <c r="I84" s="256"/>
      <c r="J84" s="130"/>
      <c r="K84" s="130"/>
      <c r="L84" s="130"/>
      <c r="M84" s="130"/>
      <c r="N84" s="130"/>
      <c r="O84" s="130"/>
      <c r="P84" s="130"/>
      <c r="Q84" s="130"/>
      <c r="R84" s="130"/>
      <c r="S84" s="130"/>
      <c r="T84" s="214"/>
      <c r="U84" s="93"/>
      <c r="V84" s="80"/>
      <c r="W84" s="80"/>
      <c r="X84" s="80"/>
      <c r="Y84" s="80"/>
      <c r="Z84" s="80"/>
    </row>
    <row r="85" spans="1:49" ht="18" hidden="1" customHeight="1" x14ac:dyDescent="0.25">
      <c r="A85" s="626"/>
      <c r="B85" s="604" t="s">
        <v>363</v>
      </c>
      <c r="C85" s="610">
        <v>2210</v>
      </c>
      <c r="D85" s="351">
        <v>0</v>
      </c>
      <c r="E85" s="608" t="s">
        <v>22</v>
      </c>
      <c r="F85" s="610" t="s">
        <v>423</v>
      </c>
      <c r="G85" s="800"/>
      <c r="H85" s="288">
        <f>S85</f>
        <v>0</v>
      </c>
      <c r="I85" s="256"/>
      <c r="J85" s="130"/>
      <c r="K85" s="130"/>
      <c r="L85" s="130"/>
      <c r="M85" s="130"/>
      <c r="N85" s="130"/>
      <c r="O85" s="130"/>
      <c r="P85" s="130"/>
      <c r="Q85" s="130"/>
      <c r="R85" s="130"/>
      <c r="S85" s="130"/>
      <c r="T85" s="214"/>
      <c r="U85" s="62"/>
      <c r="V85" s="79"/>
      <c r="W85" s="79"/>
      <c r="X85" s="79"/>
    </row>
    <row r="86" spans="1:49" ht="23.25" hidden="1" customHeight="1" x14ac:dyDescent="0.25">
      <c r="A86" s="627"/>
      <c r="B86" s="605"/>
      <c r="C86" s="611"/>
      <c r="D86" s="313" t="s">
        <v>364</v>
      </c>
      <c r="E86" s="609"/>
      <c r="F86" s="611"/>
      <c r="G86" s="801"/>
      <c r="H86" s="289"/>
      <c r="I86" s="256"/>
      <c r="J86" s="130"/>
      <c r="K86" s="130"/>
      <c r="L86" s="130"/>
      <c r="M86" s="130"/>
      <c r="N86" s="130"/>
      <c r="O86" s="130"/>
      <c r="P86" s="130"/>
      <c r="Q86" s="130"/>
      <c r="R86" s="130"/>
      <c r="S86" s="130"/>
      <c r="T86" s="214"/>
      <c r="U86" s="62"/>
      <c r="V86" s="79"/>
      <c r="W86" s="79"/>
      <c r="X86" s="79"/>
    </row>
    <row r="87" spans="1:49" ht="18.75" hidden="1" customHeight="1" x14ac:dyDescent="0.25">
      <c r="A87" s="424"/>
      <c r="B87" s="71" t="s">
        <v>65</v>
      </c>
      <c r="C87" s="72">
        <v>2210</v>
      </c>
      <c r="D87" s="91">
        <f>D88+D90</f>
        <v>0</v>
      </c>
      <c r="E87" s="73"/>
      <c r="F87" s="73"/>
      <c r="G87" s="177"/>
      <c r="H87" s="194"/>
      <c r="I87" s="257"/>
      <c r="J87" s="131"/>
      <c r="K87" s="131"/>
      <c r="L87" s="131"/>
      <c r="M87" s="131"/>
      <c r="N87" s="131"/>
      <c r="O87" s="131"/>
      <c r="P87" s="131"/>
      <c r="Q87" s="131"/>
      <c r="R87" s="131"/>
      <c r="S87" s="131"/>
      <c r="T87" s="215"/>
    </row>
    <row r="88" spans="1:49" ht="12.75" hidden="1" customHeight="1" x14ac:dyDescent="0.25">
      <c r="A88" s="786"/>
      <c r="B88" s="810" t="s">
        <v>468</v>
      </c>
      <c r="C88" s="610">
        <v>2210</v>
      </c>
      <c r="D88" s="349">
        <v>0</v>
      </c>
      <c r="E88" s="608" t="s">
        <v>22</v>
      </c>
      <c r="F88" s="610" t="s">
        <v>423</v>
      </c>
      <c r="G88" s="800"/>
      <c r="H88" s="288">
        <f>SUM(I88:T88)</f>
        <v>0</v>
      </c>
      <c r="I88" s="256"/>
      <c r="J88" s="130"/>
      <c r="K88" s="130"/>
      <c r="L88" s="130"/>
      <c r="M88" s="130"/>
      <c r="N88" s="130"/>
      <c r="O88" s="130"/>
      <c r="P88" s="130"/>
      <c r="Q88" s="130"/>
      <c r="R88" s="130"/>
      <c r="S88" s="130"/>
      <c r="T88" s="214"/>
      <c r="U88" s="59" t="s">
        <v>231</v>
      </c>
    </row>
    <row r="89" spans="1:49" ht="13.5" hidden="1" customHeight="1" x14ac:dyDescent="0.25">
      <c r="A89" s="627"/>
      <c r="B89" s="811"/>
      <c r="C89" s="611"/>
      <c r="D89" s="308" t="s">
        <v>226</v>
      </c>
      <c r="E89" s="609"/>
      <c r="F89" s="611"/>
      <c r="G89" s="801"/>
      <c r="H89" s="289"/>
      <c r="I89" s="256"/>
      <c r="J89" s="130"/>
      <c r="K89" s="130"/>
      <c r="L89" s="130"/>
      <c r="M89" s="130"/>
      <c r="N89" s="130"/>
      <c r="O89" s="130"/>
      <c r="P89" s="130"/>
      <c r="Q89" s="130"/>
      <c r="R89" s="130"/>
      <c r="S89" s="130"/>
      <c r="T89" s="214"/>
      <c r="AW89">
        <v>0.5</v>
      </c>
    </row>
    <row r="90" spans="1:49" ht="21.75" hidden="1" customHeight="1" x14ac:dyDescent="0.25">
      <c r="A90" s="336"/>
      <c r="B90" s="604" t="s">
        <v>358</v>
      </c>
      <c r="C90" s="610">
        <v>2210</v>
      </c>
      <c r="D90" s="352">
        <v>0</v>
      </c>
      <c r="E90" s="608" t="s">
        <v>22</v>
      </c>
      <c r="F90" s="610" t="s">
        <v>423</v>
      </c>
      <c r="G90" s="800"/>
      <c r="H90" s="289">
        <f>S90</f>
        <v>0</v>
      </c>
      <c r="I90" s="256"/>
      <c r="J90" s="130"/>
      <c r="K90" s="130"/>
      <c r="L90" s="130"/>
      <c r="M90" s="130"/>
      <c r="N90" s="130"/>
      <c r="O90" s="130"/>
      <c r="P90" s="130"/>
      <c r="Q90" s="130"/>
      <c r="R90" s="130"/>
      <c r="S90" s="130"/>
      <c r="T90" s="214"/>
    </row>
    <row r="91" spans="1:49" ht="19.5" hidden="1" customHeight="1" x14ac:dyDescent="0.25">
      <c r="A91" s="336"/>
      <c r="B91" s="605"/>
      <c r="C91" s="611"/>
      <c r="D91" s="308" t="s">
        <v>359</v>
      </c>
      <c r="E91" s="609"/>
      <c r="F91" s="611"/>
      <c r="G91" s="801"/>
      <c r="H91" s="289"/>
      <c r="I91" s="256"/>
      <c r="J91" s="130"/>
      <c r="K91" s="130"/>
      <c r="L91" s="130"/>
      <c r="M91" s="130"/>
      <c r="N91" s="130"/>
      <c r="O91" s="130"/>
      <c r="P91" s="130"/>
      <c r="Q91" s="130"/>
      <c r="R91" s="130"/>
      <c r="S91" s="130"/>
      <c r="T91" s="214"/>
    </row>
    <row r="92" spans="1:49" ht="18" hidden="1" customHeight="1" x14ac:dyDescent="0.25">
      <c r="A92" s="423"/>
      <c r="B92" s="808" t="s">
        <v>25</v>
      </c>
      <c r="C92" s="809"/>
      <c r="D92" s="12">
        <f>D93+D105+D109+D117+D101+D103+D113+D115+D95+D97+D111+D119+D107+D99</f>
        <v>0</v>
      </c>
      <c r="E92" s="8"/>
      <c r="F92" s="5"/>
      <c r="G92" s="175"/>
      <c r="H92" s="193"/>
      <c r="I92" s="255"/>
      <c r="J92" s="139"/>
      <c r="K92" s="139"/>
      <c r="L92" s="139"/>
      <c r="M92" s="139"/>
      <c r="N92" s="139"/>
      <c r="O92" s="139"/>
      <c r="P92" s="139"/>
      <c r="Q92" s="139"/>
      <c r="R92" s="139"/>
      <c r="S92" s="139"/>
      <c r="T92" s="213"/>
    </row>
    <row r="93" spans="1:49" ht="12.75" hidden="1" customHeight="1" x14ac:dyDescent="0.25">
      <c r="A93" s="626"/>
      <c r="B93" s="604" t="s">
        <v>309</v>
      </c>
      <c r="C93" s="642">
        <v>2210</v>
      </c>
      <c r="D93" s="351">
        <v>0</v>
      </c>
      <c r="E93" s="608" t="s">
        <v>22</v>
      </c>
      <c r="F93" s="610" t="s">
        <v>423</v>
      </c>
      <c r="G93" s="798"/>
      <c r="H93" s="288">
        <f>P93</f>
        <v>0</v>
      </c>
      <c r="I93" s="256"/>
      <c r="J93" s="130"/>
      <c r="K93" s="130"/>
      <c r="L93" s="130"/>
      <c r="M93" s="130"/>
      <c r="N93" s="130"/>
      <c r="O93" s="130"/>
      <c r="P93" s="130"/>
      <c r="Q93" s="130"/>
      <c r="R93" s="130"/>
      <c r="S93" s="130"/>
      <c r="T93" s="214"/>
      <c r="U93" s="34" t="s">
        <v>310</v>
      </c>
    </row>
    <row r="94" spans="1:49" ht="16.5" hidden="1" customHeight="1" x14ac:dyDescent="0.25">
      <c r="A94" s="627"/>
      <c r="B94" s="605"/>
      <c r="C94" s="643"/>
      <c r="D94" s="308" t="s">
        <v>311</v>
      </c>
      <c r="E94" s="609"/>
      <c r="F94" s="611"/>
      <c r="G94" s="799"/>
      <c r="H94" s="289"/>
      <c r="I94" s="256"/>
      <c r="J94" s="130"/>
      <c r="K94" s="130"/>
      <c r="L94" s="130"/>
      <c r="M94" s="130"/>
      <c r="N94" s="130"/>
      <c r="O94" s="130"/>
      <c r="P94" s="130"/>
      <c r="Q94" s="130"/>
      <c r="R94" s="130"/>
      <c r="S94" s="130"/>
      <c r="T94" s="214"/>
      <c r="U94" s="70"/>
    </row>
    <row r="95" spans="1:49" ht="16.5" hidden="1" customHeight="1" x14ac:dyDescent="0.25">
      <c r="A95" s="336"/>
      <c r="B95" s="604" t="s">
        <v>314</v>
      </c>
      <c r="C95" s="642">
        <v>2210</v>
      </c>
      <c r="D95" s="349">
        <v>0</v>
      </c>
      <c r="E95" s="608" t="s">
        <v>22</v>
      </c>
      <c r="F95" s="610" t="s">
        <v>423</v>
      </c>
      <c r="G95" s="798"/>
      <c r="H95" s="289">
        <f>P95</f>
        <v>0</v>
      </c>
      <c r="I95" s="256"/>
      <c r="J95" s="130"/>
      <c r="K95" s="130"/>
      <c r="L95" s="130"/>
      <c r="M95" s="130"/>
      <c r="N95" s="130"/>
      <c r="O95" s="130"/>
      <c r="P95" s="130"/>
      <c r="Q95" s="130"/>
      <c r="R95" s="130"/>
      <c r="S95" s="130"/>
      <c r="T95" s="214"/>
      <c r="U95" s="70"/>
    </row>
    <row r="96" spans="1:49" ht="11.25" hidden="1" customHeight="1" x14ac:dyDescent="0.25">
      <c r="A96" s="336"/>
      <c r="B96" s="605"/>
      <c r="C96" s="643"/>
      <c r="D96" s="308" t="s">
        <v>315</v>
      </c>
      <c r="E96" s="609"/>
      <c r="F96" s="611"/>
      <c r="G96" s="799"/>
      <c r="H96" s="289"/>
      <c r="I96" s="256"/>
      <c r="J96" s="130"/>
      <c r="K96" s="130"/>
      <c r="L96" s="130"/>
      <c r="M96" s="130"/>
      <c r="N96" s="130"/>
      <c r="O96" s="130"/>
      <c r="P96" s="130"/>
      <c r="Q96" s="130"/>
      <c r="R96" s="130"/>
      <c r="S96" s="130"/>
      <c r="T96" s="214"/>
      <c r="U96" s="70"/>
    </row>
    <row r="97" spans="1:23" ht="13.5" hidden="1" customHeight="1" x14ac:dyDescent="0.25">
      <c r="A97" s="336"/>
      <c r="B97" s="604" t="s">
        <v>320</v>
      </c>
      <c r="C97" s="400">
        <v>2210</v>
      </c>
      <c r="D97" s="349">
        <v>0</v>
      </c>
      <c r="E97" s="608" t="s">
        <v>22</v>
      </c>
      <c r="F97" s="610" t="s">
        <v>423</v>
      </c>
      <c r="G97" s="800"/>
      <c r="H97" s="289">
        <f>Q97</f>
        <v>0</v>
      </c>
      <c r="I97" s="256"/>
      <c r="J97" s="130"/>
      <c r="K97" s="130"/>
      <c r="L97" s="130"/>
      <c r="M97" s="130"/>
      <c r="N97" s="130"/>
      <c r="O97" s="130"/>
      <c r="P97" s="130"/>
      <c r="Q97" s="130"/>
      <c r="R97" s="130"/>
      <c r="S97" s="130"/>
      <c r="T97" s="214"/>
      <c r="U97" s="34"/>
      <c r="V97" s="34"/>
      <c r="W97" s="34"/>
    </row>
    <row r="98" spans="1:23" ht="13.5" hidden="1" customHeight="1" x14ac:dyDescent="0.25">
      <c r="A98" s="336"/>
      <c r="B98" s="605"/>
      <c r="C98" s="401"/>
      <c r="D98" s="308" t="s">
        <v>321</v>
      </c>
      <c r="E98" s="609"/>
      <c r="F98" s="611"/>
      <c r="G98" s="801"/>
      <c r="H98" s="289"/>
      <c r="I98" s="256"/>
      <c r="J98" s="130"/>
      <c r="K98" s="130"/>
      <c r="L98" s="130"/>
      <c r="M98" s="130"/>
      <c r="N98" s="130"/>
      <c r="O98" s="130"/>
      <c r="P98" s="130"/>
      <c r="Q98" s="130"/>
      <c r="R98" s="130"/>
      <c r="S98" s="130"/>
      <c r="T98" s="214"/>
      <c r="U98" s="34"/>
      <c r="V98" s="34"/>
      <c r="W98" s="34"/>
    </row>
    <row r="99" spans="1:23" ht="13.5" hidden="1" customHeight="1" x14ac:dyDescent="0.25">
      <c r="A99" s="336"/>
      <c r="B99" s="604" t="s">
        <v>404</v>
      </c>
      <c r="C99" s="400">
        <v>2210</v>
      </c>
      <c r="D99" s="349">
        <v>0</v>
      </c>
      <c r="E99" s="608" t="s">
        <v>22</v>
      </c>
      <c r="F99" s="610" t="s">
        <v>423</v>
      </c>
      <c r="G99" s="800"/>
      <c r="H99" s="289">
        <f>T99</f>
        <v>0</v>
      </c>
      <c r="I99" s="256"/>
      <c r="J99" s="130"/>
      <c r="K99" s="130"/>
      <c r="L99" s="130"/>
      <c r="M99" s="130"/>
      <c r="N99" s="130"/>
      <c r="O99" s="130"/>
      <c r="P99" s="130"/>
      <c r="Q99" s="130"/>
      <c r="R99" s="130"/>
      <c r="S99" s="130"/>
      <c r="T99" s="214"/>
      <c r="U99" s="34"/>
      <c r="V99" s="34"/>
      <c r="W99" s="34"/>
    </row>
    <row r="100" spans="1:23" ht="13.5" hidden="1" customHeight="1" x14ac:dyDescent="0.25">
      <c r="A100" s="336"/>
      <c r="B100" s="605"/>
      <c r="C100" s="401"/>
      <c r="D100" s="308" t="s">
        <v>199</v>
      </c>
      <c r="E100" s="609"/>
      <c r="F100" s="611"/>
      <c r="G100" s="801"/>
      <c r="H100" s="289"/>
      <c r="I100" s="256"/>
      <c r="J100" s="130"/>
      <c r="K100" s="130"/>
      <c r="L100" s="130"/>
      <c r="M100" s="130"/>
      <c r="N100" s="130"/>
      <c r="O100" s="130"/>
      <c r="P100" s="130"/>
      <c r="Q100" s="130"/>
      <c r="R100" s="130"/>
      <c r="S100" s="130"/>
      <c r="T100" s="214"/>
      <c r="U100" s="34"/>
      <c r="V100" s="34"/>
      <c r="W100" s="34"/>
    </row>
    <row r="101" spans="1:23" ht="12.75" hidden="1" customHeight="1" x14ac:dyDescent="0.25">
      <c r="A101" s="626"/>
      <c r="B101" s="604" t="s">
        <v>345</v>
      </c>
      <c r="C101" s="342">
        <v>2210</v>
      </c>
      <c r="D101" s="349">
        <v>0</v>
      </c>
      <c r="E101" s="608" t="s">
        <v>22</v>
      </c>
      <c r="F101" s="610" t="s">
        <v>423</v>
      </c>
      <c r="G101" s="800"/>
      <c r="H101" s="288">
        <f>SUM(I101:T101)</f>
        <v>0</v>
      </c>
      <c r="I101" s="256"/>
      <c r="J101" s="130"/>
      <c r="K101" s="130"/>
      <c r="L101" s="130"/>
      <c r="M101" s="130"/>
      <c r="N101" s="130"/>
      <c r="O101" s="130"/>
      <c r="P101" s="130"/>
      <c r="Q101" s="130"/>
      <c r="R101" s="130"/>
      <c r="S101" s="130"/>
      <c r="T101" s="214"/>
      <c r="U101" s="34" t="s">
        <v>131</v>
      </c>
      <c r="V101" s="34"/>
      <c r="W101" s="34"/>
    </row>
    <row r="102" spans="1:23" ht="15" hidden="1" customHeight="1" x14ac:dyDescent="0.25">
      <c r="A102" s="627"/>
      <c r="B102" s="605"/>
      <c r="C102" s="401"/>
      <c r="D102" s="308" t="s">
        <v>346</v>
      </c>
      <c r="E102" s="609"/>
      <c r="F102" s="611"/>
      <c r="G102" s="801"/>
      <c r="H102" s="289"/>
      <c r="I102" s="256"/>
      <c r="J102" s="130"/>
      <c r="K102" s="130"/>
      <c r="L102" s="130"/>
      <c r="M102" s="130"/>
      <c r="N102" s="130"/>
      <c r="O102" s="130"/>
      <c r="P102" s="130"/>
      <c r="Q102" s="130"/>
      <c r="R102" s="130"/>
      <c r="S102" s="130"/>
      <c r="T102" s="214"/>
      <c r="U102" s="70"/>
    </row>
    <row r="103" spans="1:23" ht="15.75" hidden="1" customHeight="1" x14ac:dyDescent="0.25">
      <c r="A103" s="626"/>
      <c r="B103" s="604" t="s">
        <v>368</v>
      </c>
      <c r="C103" s="342">
        <v>2210</v>
      </c>
      <c r="D103" s="349">
        <v>0</v>
      </c>
      <c r="E103" s="608" t="s">
        <v>22</v>
      </c>
      <c r="F103" s="610" t="s">
        <v>423</v>
      </c>
      <c r="G103" s="800"/>
      <c r="H103" s="289">
        <f>S103</f>
        <v>0</v>
      </c>
      <c r="I103" s="256"/>
      <c r="J103" s="130"/>
      <c r="K103" s="130"/>
      <c r="L103" s="130"/>
      <c r="M103" s="130"/>
      <c r="N103" s="130"/>
      <c r="O103" s="130"/>
      <c r="P103" s="130"/>
      <c r="Q103" s="130"/>
      <c r="R103" s="130"/>
      <c r="S103" s="130"/>
      <c r="T103" s="214"/>
      <c r="U103" s="70" t="s">
        <v>132</v>
      </c>
    </row>
    <row r="104" spans="1:23" ht="27.75" hidden="1" customHeight="1" x14ac:dyDescent="0.25">
      <c r="A104" s="627"/>
      <c r="B104" s="605"/>
      <c r="C104" s="342"/>
      <c r="D104" s="308" t="s">
        <v>369</v>
      </c>
      <c r="E104" s="609"/>
      <c r="F104" s="611"/>
      <c r="G104" s="801"/>
      <c r="H104" s="289"/>
      <c r="I104" s="256"/>
      <c r="J104" s="130"/>
      <c r="K104" s="130"/>
      <c r="L104" s="130"/>
      <c r="M104" s="130"/>
      <c r="N104" s="130"/>
      <c r="O104" s="130"/>
      <c r="P104" s="130"/>
      <c r="Q104" s="130"/>
      <c r="R104" s="130"/>
      <c r="S104" s="130"/>
      <c r="T104" s="214"/>
      <c r="U104" s="70"/>
    </row>
    <row r="105" spans="1:23" ht="13.5" hidden="1" customHeight="1" x14ac:dyDescent="0.25">
      <c r="A105" s="806"/>
      <c r="B105" s="604" t="s">
        <v>464</v>
      </c>
      <c r="C105" s="642">
        <v>2210</v>
      </c>
      <c r="D105" s="349">
        <v>0</v>
      </c>
      <c r="E105" s="608" t="s">
        <v>22</v>
      </c>
      <c r="F105" s="610" t="s">
        <v>423</v>
      </c>
      <c r="G105" s="800"/>
      <c r="H105" s="288">
        <f>S105</f>
        <v>0</v>
      </c>
      <c r="I105" s="256"/>
      <c r="J105" s="130"/>
      <c r="K105" s="130"/>
      <c r="L105" s="130"/>
      <c r="M105" s="130"/>
      <c r="N105" s="130"/>
      <c r="O105" s="130"/>
      <c r="P105" s="130"/>
      <c r="Q105" s="130"/>
      <c r="R105" s="130"/>
      <c r="S105" s="130"/>
      <c r="T105" s="214"/>
      <c r="U105" t="s">
        <v>145</v>
      </c>
    </row>
    <row r="106" spans="1:23" ht="24" hidden="1" customHeight="1" x14ac:dyDescent="0.25">
      <c r="A106" s="807"/>
      <c r="B106" s="605"/>
      <c r="C106" s="643"/>
      <c r="D106" s="308" t="s">
        <v>386</v>
      </c>
      <c r="E106" s="609"/>
      <c r="F106" s="611"/>
      <c r="G106" s="801"/>
      <c r="H106" s="289"/>
      <c r="I106" s="256"/>
      <c r="J106" s="130"/>
      <c r="K106" s="130"/>
      <c r="L106" s="130"/>
      <c r="M106" s="130"/>
      <c r="N106" s="130"/>
      <c r="O106" s="130"/>
      <c r="P106" s="130"/>
      <c r="Q106" s="130"/>
      <c r="R106" s="130"/>
      <c r="S106" s="130"/>
      <c r="T106" s="214"/>
      <c r="U106" s="57"/>
    </row>
    <row r="107" spans="1:23" ht="17.25" hidden="1" customHeight="1" x14ac:dyDescent="0.25">
      <c r="A107" s="425"/>
      <c r="B107" s="604" t="s">
        <v>402</v>
      </c>
      <c r="C107" s="642">
        <v>2210</v>
      </c>
      <c r="D107" s="349">
        <v>0</v>
      </c>
      <c r="E107" s="608" t="s">
        <v>22</v>
      </c>
      <c r="F107" s="610" t="s">
        <v>423</v>
      </c>
      <c r="G107" s="800"/>
      <c r="H107" s="289">
        <f>T107</f>
        <v>0</v>
      </c>
      <c r="I107" s="256"/>
      <c r="J107" s="130"/>
      <c r="K107" s="130"/>
      <c r="L107" s="130"/>
      <c r="M107" s="130"/>
      <c r="N107" s="130"/>
      <c r="O107" s="130"/>
      <c r="P107" s="130"/>
      <c r="Q107" s="130"/>
      <c r="R107" s="130"/>
      <c r="S107" s="130"/>
      <c r="T107" s="214"/>
      <c r="U107" s="57"/>
    </row>
    <row r="108" spans="1:23" ht="14.25" hidden="1" customHeight="1" x14ac:dyDescent="0.25">
      <c r="A108" s="425"/>
      <c r="B108" s="605"/>
      <c r="C108" s="643"/>
      <c r="D108" s="308" t="s">
        <v>403</v>
      </c>
      <c r="E108" s="609"/>
      <c r="F108" s="611"/>
      <c r="G108" s="801"/>
      <c r="H108" s="289"/>
      <c r="I108" s="256"/>
      <c r="J108" s="130"/>
      <c r="K108" s="130"/>
      <c r="L108" s="130"/>
      <c r="M108" s="130"/>
      <c r="N108" s="130"/>
      <c r="O108" s="130"/>
      <c r="P108" s="130"/>
      <c r="Q108" s="130"/>
      <c r="R108" s="130"/>
      <c r="S108" s="130"/>
      <c r="T108" s="214"/>
      <c r="U108" s="57"/>
    </row>
    <row r="109" spans="1:23" ht="12.75" hidden="1" customHeight="1" x14ac:dyDescent="0.25">
      <c r="A109" s="626"/>
      <c r="B109" s="604" t="s">
        <v>372</v>
      </c>
      <c r="C109" s="642">
        <v>2210</v>
      </c>
      <c r="D109" s="351">
        <v>0</v>
      </c>
      <c r="E109" s="608" t="s">
        <v>22</v>
      </c>
      <c r="F109" s="610" t="s">
        <v>423</v>
      </c>
      <c r="G109" s="800"/>
      <c r="H109" s="288">
        <f>S109</f>
        <v>0</v>
      </c>
      <c r="I109" s="256"/>
      <c r="J109" s="130"/>
      <c r="K109" s="130"/>
      <c r="L109" s="130"/>
      <c r="M109" s="130"/>
      <c r="N109" s="130"/>
      <c r="O109" s="130"/>
      <c r="P109" s="130"/>
      <c r="Q109" s="130"/>
      <c r="R109" s="130"/>
      <c r="S109" s="130"/>
      <c r="T109" s="214"/>
    </row>
    <row r="110" spans="1:23" ht="22.5" hidden="1" customHeight="1" x14ac:dyDescent="0.25">
      <c r="A110" s="627"/>
      <c r="B110" s="605"/>
      <c r="C110" s="643"/>
      <c r="D110" s="308" t="s">
        <v>373</v>
      </c>
      <c r="E110" s="609"/>
      <c r="F110" s="611"/>
      <c r="G110" s="805"/>
      <c r="H110" s="289"/>
      <c r="I110" s="256"/>
      <c r="J110" s="130"/>
      <c r="K110" s="130"/>
      <c r="L110" s="130"/>
      <c r="M110" s="130"/>
      <c r="N110" s="130"/>
      <c r="O110" s="130"/>
      <c r="P110" s="130"/>
      <c r="Q110" s="130"/>
      <c r="R110" s="130"/>
      <c r="S110" s="130"/>
      <c r="T110" s="214"/>
    </row>
    <row r="111" spans="1:23" ht="17.25" hidden="1" customHeight="1" x14ac:dyDescent="0.25">
      <c r="A111" s="336"/>
      <c r="B111" s="604" t="s">
        <v>607</v>
      </c>
      <c r="C111" s="642">
        <v>2210</v>
      </c>
      <c r="D111" s="349">
        <v>0</v>
      </c>
      <c r="E111" s="608" t="s">
        <v>22</v>
      </c>
      <c r="F111" s="610" t="s">
        <v>423</v>
      </c>
      <c r="G111" s="800"/>
      <c r="H111" s="289">
        <f>S111</f>
        <v>0</v>
      </c>
      <c r="I111" s="256"/>
      <c r="J111" s="130"/>
      <c r="K111" s="130"/>
      <c r="L111" s="130"/>
      <c r="M111" s="130"/>
      <c r="N111" s="130"/>
      <c r="O111" s="130"/>
      <c r="P111" s="130"/>
      <c r="Q111" s="130"/>
      <c r="R111" s="130"/>
      <c r="S111" s="130"/>
      <c r="T111" s="214"/>
    </row>
    <row r="112" spans="1:23" ht="16.5" hidden="1" customHeight="1" x14ac:dyDescent="0.25">
      <c r="A112" s="336"/>
      <c r="B112" s="605"/>
      <c r="C112" s="643"/>
      <c r="D112" s="308" t="s">
        <v>365</v>
      </c>
      <c r="E112" s="609"/>
      <c r="F112" s="611"/>
      <c r="G112" s="805"/>
      <c r="H112" s="289"/>
      <c r="I112" s="256"/>
      <c r="J112" s="130"/>
      <c r="K112" s="130"/>
      <c r="L112" s="130"/>
      <c r="M112" s="130"/>
      <c r="N112" s="130"/>
      <c r="O112" s="130"/>
      <c r="P112" s="130"/>
      <c r="Q112" s="130"/>
      <c r="R112" s="130"/>
      <c r="S112" s="130"/>
      <c r="T112" s="214"/>
    </row>
    <row r="113" spans="1:21" ht="13.5" hidden="1" customHeight="1" x14ac:dyDescent="0.25">
      <c r="A113" s="626"/>
      <c r="B113" s="604" t="s">
        <v>377</v>
      </c>
      <c r="C113" s="642">
        <v>2210</v>
      </c>
      <c r="D113" s="349">
        <v>0</v>
      </c>
      <c r="E113" s="608" t="s">
        <v>22</v>
      </c>
      <c r="F113" s="610" t="s">
        <v>423</v>
      </c>
      <c r="G113" s="798"/>
      <c r="H113" s="289">
        <f>S113</f>
        <v>0</v>
      </c>
      <c r="I113" s="256"/>
      <c r="J113" s="130"/>
      <c r="K113" s="130"/>
      <c r="L113" s="130"/>
      <c r="M113" s="130"/>
      <c r="N113" s="130"/>
      <c r="O113" s="130"/>
      <c r="P113" s="130"/>
      <c r="Q113" s="130"/>
      <c r="R113" s="130"/>
      <c r="S113" s="130"/>
      <c r="T113" s="214"/>
    </row>
    <row r="114" spans="1:21" ht="13.5" hidden="1" customHeight="1" x14ac:dyDescent="0.25">
      <c r="A114" s="627"/>
      <c r="B114" s="605"/>
      <c r="C114" s="643"/>
      <c r="D114" s="308" t="s">
        <v>378</v>
      </c>
      <c r="E114" s="609"/>
      <c r="F114" s="611"/>
      <c r="G114" s="804"/>
      <c r="H114" s="289"/>
      <c r="I114" s="256"/>
      <c r="J114" s="130"/>
      <c r="K114" s="130"/>
      <c r="L114" s="130"/>
      <c r="M114" s="130"/>
      <c r="N114" s="130"/>
      <c r="O114" s="130"/>
      <c r="P114" s="130"/>
      <c r="Q114" s="130"/>
      <c r="R114" s="130"/>
      <c r="S114" s="130"/>
      <c r="T114" s="214"/>
    </row>
    <row r="115" spans="1:21" ht="14.25" hidden="1" customHeight="1" x14ac:dyDescent="0.25">
      <c r="A115" s="626"/>
      <c r="B115" s="604" t="s">
        <v>264</v>
      </c>
      <c r="C115" s="439">
        <v>2210</v>
      </c>
      <c r="D115" s="349">
        <v>0</v>
      </c>
      <c r="E115" s="608" t="s">
        <v>22</v>
      </c>
      <c r="F115" s="610" t="s">
        <v>423</v>
      </c>
      <c r="G115" s="802"/>
      <c r="H115" s="289">
        <f>N115</f>
        <v>0</v>
      </c>
      <c r="I115" s="256"/>
      <c r="J115" s="130"/>
      <c r="K115" s="130"/>
      <c r="L115" s="130"/>
      <c r="M115" s="130"/>
      <c r="N115" s="130"/>
      <c r="O115" s="130"/>
      <c r="P115" s="130"/>
      <c r="Q115" s="130"/>
      <c r="R115" s="130"/>
      <c r="S115" s="130"/>
      <c r="T115" s="214"/>
      <c r="U115" t="s">
        <v>263</v>
      </c>
    </row>
    <row r="116" spans="1:21" ht="14.25" hidden="1" customHeight="1" x14ac:dyDescent="0.25">
      <c r="A116" s="627"/>
      <c r="B116" s="605"/>
      <c r="C116" s="440"/>
      <c r="D116" s="308" t="s">
        <v>265</v>
      </c>
      <c r="E116" s="609"/>
      <c r="F116" s="611"/>
      <c r="G116" s="803"/>
      <c r="H116" s="289"/>
      <c r="I116" s="256"/>
      <c r="J116" s="130"/>
      <c r="K116" s="130"/>
      <c r="L116" s="130"/>
      <c r="M116" s="130"/>
      <c r="N116" s="130"/>
      <c r="O116" s="130"/>
      <c r="P116" s="130"/>
      <c r="Q116" s="130"/>
      <c r="R116" s="130"/>
      <c r="S116" s="130"/>
      <c r="T116" s="214"/>
    </row>
    <row r="117" spans="1:21" ht="12" hidden="1" customHeight="1" x14ac:dyDescent="0.25">
      <c r="A117" s="626"/>
      <c r="B117" s="699" t="s">
        <v>352</v>
      </c>
      <c r="C117" s="610">
        <v>2210</v>
      </c>
      <c r="D117" s="351">
        <v>0</v>
      </c>
      <c r="E117" s="608" t="s">
        <v>22</v>
      </c>
      <c r="F117" s="610" t="s">
        <v>423</v>
      </c>
      <c r="G117" s="800"/>
      <c r="H117" s="288">
        <f>SUM(I117:T117)</f>
        <v>0</v>
      </c>
      <c r="I117" s="256"/>
      <c r="J117" s="130"/>
      <c r="K117" s="130"/>
      <c r="L117" s="130"/>
      <c r="M117" s="130"/>
      <c r="N117" s="130"/>
      <c r="O117" s="130"/>
      <c r="P117" s="130"/>
      <c r="Q117" s="130"/>
      <c r="R117" s="130"/>
      <c r="S117" s="130"/>
      <c r="T117" s="214"/>
    </row>
    <row r="118" spans="1:21" ht="15" hidden="1" customHeight="1" x14ac:dyDescent="0.25">
      <c r="A118" s="627"/>
      <c r="B118" s="700"/>
      <c r="C118" s="611"/>
      <c r="D118" s="308" t="s">
        <v>353</v>
      </c>
      <c r="E118" s="609"/>
      <c r="F118" s="611"/>
      <c r="G118" s="801"/>
      <c r="H118" s="289"/>
      <c r="I118" s="256"/>
      <c r="J118" s="130"/>
      <c r="K118" s="130"/>
      <c r="L118" s="130"/>
      <c r="M118" s="130"/>
      <c r="N118" s="130"/>
      <c r="O118" s="130"/>
      <c r="P118" s="130"/>
      <c r="Q118" s="130"/>
      <c r="R118" s="130"/>
      <c r="S118" s="130"/>
      <c r="T118" s="214"/>
    </row>
    <row r="119" spans="1:21" ht="15" hidden="1" customHeight="1" x14ac:dyDescent="0.25">
      <c r="A119" s="336"/>
      <c r="B119" s="604" t="s">
        <v>400</v>
      </c>
      <c r="C119" s="642">
        <v>2210</v>
      </c>
      <c r="D119" s="349">
        <v>0</v>
      </c>
      <c r="E119" s="608" t="s">
        <v>22</v>
      </c>
      <c r="F119" s="610" t="s">
        <v>423</v>
      </c>
      <c r="G119" s="798"/>
      <c r="H119" s="289">
        <f>T119</f>
        <v>0</v>
      </c>
      <c r="I119" s="256"/>
      <c r="J119" s="130"/>
      <c r="K119" s="130"/>
      <c r="L119" s="130"/>
      <c r="M119" s="130"/>
      <c r="N119" s="130"/>
      <c r="O119" s="130"/>
      <c r="P119" s="130"/>
      <c r="Q119" s="130"/>
      <c r="R119" s="130"/>
      <c r="S119" s="130"/>
      <c r="T119" s="214"/>
    </row>
    <row r="120" spans="1:21" ht="15" hidden="1" customHeight="1" x14ac:dyDescent="0.25">
      <c r="A120" s="336"/>
      <c r="B120" s="605"/>
      <c r="C120" s="643"/>
      <c r="D120" s="308" t="s">
        <v>401</v>
      </c>
      <c r="E120" s="609"/>
      <c r="F120" s="611"/>
      <c r="G120" s="799"/>
      <c r="H120" s="289"/>
      <c r="I120" s="256"/>
      <c r="J120" s="130"/>
      <c r="K120" s="130"/>
      <c r="L120" s="130"/>
      <c r="M120" s="130"/>
      <c r="N120" s="130"/>
      <c r="O120" s="130"/>
      <c r="P120" s="130"/>
      <c r="Q120" s="130"/>
      <c r="R120" s="130"/>
      <c r="S120" s="130"/>
      <c r="T120" s="214"/>
    </row>
    <row r="121" spans="1:21" ht="18.75" hidden="1" customHeight="1" x14ac:dyDescent="0.25">
      <c r="A121" s="423"/>
      <c r="B121" s="748" t="s">
        <v>27</v>
      </c>
      <c r="C121" s="749"/>
      <c r="D121" s="12">
        <f>D122+D136+D138+D142+D144+D148+D150+D156+D160+D168+D170+D172+D176+D178+D180+D184+D186+D188+D146+D182+D140+D134+D162+D124+D128+D190+D192+D132+D152+D130+D158+D174+D166+D164+D154+D126</f>
        <v>4.5474735088646412E-13</v>
      </c>
      <c r="E121" s="20"/>
      <c r="F121" s="19"/>
      <c r="G121" s="176"/>
      <c r="H121" s="193"/>
      <c r="I121" s="255"/>
      <c r="J121" s="139"/>
      <c r="K121" s="139"/>
      <c r="L121" s="139"/>
      <c r="M121" s="139"/>
      <c r="N121" s="139"/>
      <c r="O121" s="139"/>
      <c r="P121" s="139"/>
      <c r="Q121" s="139"/>
      <c r="R121" s="139"/>
      <c r="S121" s="139"/>
      <c r="T121" s="213"/>
    </row>
    <row r="122" spans="1:21" ht="15.75" hidden="1" customHeight="1" x14ac:dyDescent="0.25">
      <c r="A122" s="626"/>
      <c r="B122" s="699" t="s">
        <v>214</v>
      </c>
      <c r="C122" s="608">
        <v>2210</v>
      </c>
      <c r="D122" s="354">
        <v>0</v>
      </c>
      <c r="E122" s="608" t="s">
        <v>22</v>
      </c>
      <c r="F122" s="610" t="s">
        <v>423</v>
      </c>
      <c r="G122" s="707"/>
      <c r="H122" s="288">
        <f>L122+K122</f>
        <v>0</v>
      </c>
      <c r="I122" s="256"/>
      <c r="J122" s="130"/>
      <c r="K122" s="130"/>
      <c r="L122" s="130"/>
      <c r="M122" s="130"/>
      <c r="N122" s="130"/>
      <c r="O122" s="130"/>
      <c r="P122" s="130"/>
      <c r="Q122" s="130"/>
      <c r="R122" s="130"/>
      <c r="S122" s="130"/>
      <c r="T122" s="214"/>
      <c r="U122" s="34"/>
    </row>
    <row r="123" spans="1:21" ht="15" hidden="1" customHeight="1" x14ac:dyDescent="0.25">
      <c r="A123" s="627"/>
      <c r="B123" s="700"/>
      <c r="C123" s="609"/>
      <c r="D123" s="321" t="s">
        <v>215</v>
      </c>
      <c r="E123" s="609"/>
      <c r="F123" s="611"/>
      <c r="G123" s="708"/>
      <c r="H123" s="290"/>
      <c r="I123" s="256"/>
      <c r="J123" s="130"/>
      <c r="K123" s="130"/>
      <c r="L123" s="130"/>
      <c r="M123" s="130"/>
      <c r="N123" s="130"/>
      <c r="O123" s="130"/>
      <c r="P123" s="130"/>
      <c r="Q123" s="130"/>
      <c r="R123" s="130"/>
      <c r="S123" s="130"/>
      <c r="T123" s="214"/>
      <c r="U123" s="57"/>
    </row>
    <row r="124" spans="1:21" ht="13.5" hidden="1" customHeight="1" x14ac:dyDescent="0.25">
      <c r="A124" s="626"/>
      <c r="B124" s="699" t="s">
        <v>223</v>
      </c>
      <c r="C124" s="608">
        <v>2210</v>
      </c>
      <c r="D124" s="353">
        <v>0</v>
      </c>
      <c r="E124" s="608" t="s">
        <v>22</v>
      </c>
      <c r="F124" s="610" t="s">
        <v>423</v>
      </c>
      <c r="G124" s="707"/>
      <c r="H124" s="290">
        <f>M124</f>
        <v>0</v>
      </c>
      <c r="I124" s="256"/>
      <c r="J124" s="130"/>
      <c r="K124" s="130"/>
      <c r="L124" s="130"/>
      <c r="M124" s="130"/>
      <c r="N124" s="130"/>
      <c r="O124" s="130"/>
      <c r="P124" s="130"/>
      <c r="Q124" s="130"/>
      <c r="R124" s="130"/>
      <c r="S124" s="130"/>
      <c r="T124" s="214"/>
      <c r="U124" s="57" t="s">
        <v>230</v>
      </c>
    </row>
    <row r="125" spans="1:21" ht="13.5" hidden="1" customHeight="1" x14ac:dyDescent="0.25">
      <c r="A125" s="627"/>
      <c r="B125" s="700"/>
      <c r="C125" s="609"/>
      <c r="D125" s="321" t="s">
        <v>227</v>
      </c>
      <c r="E125" s="609"/>
      <c r="F125" s="611"/>
      <c r="G125" s="708"/>
      <c r="H125" s="290"/>
      <c r="I125" s="256"/>
      <c r="J125" s="130"/>
      <c r="K125" s="130"/>
      <c r="L125" s="130"/>
      <c r="M125" s="130"/>
      <c r="N125" s="130"/>
      <c r="O125" s="130"/>
      <c r="P125" s="130"/>
      <c r="Q125" s="130"/>
      <c r="R125" s="130"/>
      <c r="S125" s="130"/>
      <c r="T125" s="214"/>
      <c r="U125" s="57"/>
    </row>
    <row r="126" spans="1:21" ht="13.5" hidden="1" customHeight="1" x14ac:dyDescent="0.25">
      <c r="A126" s="336"/>
      <c r="B126" s="699" t="s">
        <v>371</v>
      </c>
      <c r="C126" s="608">
        <v>2210</v>
      </c>
      <c r="D126" s="346">
        <v>0</v>
      </c>
      <c r="E126" s="608" t="s">
        <v>22</v>
      </c>
      <c r="F126" s="610" t="s">
        <v>423</v>
      </c>
      <c r="G126" s="707"/>
      <c r="H126" s="290">
        <f>S126</f>
        <v>0</v>
      </c>
      <c r="I126" s="256"/>
      <c r="J126" s="130"/>
      <c r="K126" s="130"/>
      <c r="L126" s="130"/>
      <c r="M126" s="130"/>
      <c r="N126" s="130"/>
      <c r="O126" s="130"/>
      <c r="P126" s="130"/>
      <c r="Q126" s="130"/>
      <c r="R126" s="130"/>
      <c r="S126" s="130"/>
      <c r="T126" s="214"/>
      <c r="U126" s="57"/>
    </row>
    <row r="127" spans="1:21" ht="13.5" hidden="1" customHeight="1" x14ac:dyDescent="0.25">
      <c r="A127" s="336"/>
      <c r="B127" s="700"/>
      <c r="C127" s="609"/>
      <c r="D127" s="321" t="s">
        <v>370</v>
      </c>
      <c r="E127" s="609"/>
      <c r="F127" s="611"/>
      <c r="G127" s="708"/>
      <c r="H127" s="290"/>
      <c r="I127" s="256"/>
      <c r="J127" s="130"/>
      <c r="K127" s="130"/>
      <c r="L127" s="130"/>
      <c r="M127" s="130"/>
      <c r="N127" s="130"/>
      <c r="O127" s="130"/>
      <c r="P127" s="130"/>
      <c r="Q127" s="130"/>
      <c r="R127" s="130"/>
      <c r="S127" s="130"/>
      <c r="T127" s="214"/>
      <c r="U127" s="57"/>
    </row>
    <row r="128" spans="1:21" ht="13.5" hidden="1" customHeight="1" x14ac:dyDescent="0.25">
      <c r="A128" s="626"/>
      <c r="B128" s="699" t="s">
        <v>608</v>
      </c>
      <c r="C128" s="608">
        <v>2210</v>
      </c>
      <c r="D128" s="353">
        <v>0</v>
      </c>
      <c r="E128" s="608" t="s">
        <v>22</v>
      </c>
      <c r="F128" s="610" t="s">
        <v>423</v>
      </c>
      <c r="G128" s="707"/>
      <c r="H128" s="290">
        <f>P128</f>
        <v>0</v>
      </c>
      <c r="I128" s="256"/>
      <c r="J128" s="130"/>
      <c r="K128" s="130"/>
      <c r="L128" s="130"/>
      <c r="M128" s="130"/>
      <c r="N128" s="130"/>
      <c r="O128" s="130"/>
      <c r="P128" s="130"/>
      <c r="Q128" s="130"/>
      <c r="R128" s="130"/>
      <c r="S128" s="130"/>
      <c r="T128" s="214"/>
      <c r="U128" s="57" t="s">
        <v>121</v>
      </c>
    </row>
    <row r="129" spans="1:25" ht="12.75" hidden="1" customHeight="1" x14ac:dyDescent="0.25">
      <c r="A129" s="627"/>
      <c r="B129" s="700"/>
      <c r="C129" s="609"/>
      <c r="D129" s="321" t="s">
        <v>327</v>
      </c>
      <c r="E129" s="609"/>
      <c r="F129" s="611"/>
      <c r="G129" s="708"/>
      <c r="H129" s="290"/>
      <c r="I129" s="256"/>
      <c r="J129" s="130"/>
      <c r="K129" s="130"/>
      <c r="L129" s="130"/>
      <c r="M129" s="130"/>
      <c r="N129" s="130"/>
      <c r="O129" s="130"/>
      <c r="P129" s="130"/>
      <c r="Q129" s="130"/>
      <c r="R129" s="130"/>
      <c r="S129" s="130"/>
      <c r="T129" s="214"/>
      <c r="U129" s="57"/>
    </row>
    <row r="130" spans="1:25" ht="12" hidden="1" customHeight="1" x14ac:dyDescent="0.25">
      <c r="A130" s="626"/>
      <c r="B130" s="699" t="s">
        <v>307</v>
      </c>
      <c r="C130" s="608">
        <v>2210</v>
      </c>
      <c r="D130" s="353">
        <v>0</v>
      </c>
      <c r="E130" s="608" t="s">
        <v>22</v>
      </c>
      <c r="F130" s="610" t="s">
        <v>423</v>
      </c>
      <c r="G130" s="707"/>
      <c r="H130" s="290">
        <f>P130</f>
        <v>0</v>
      </c>
      <c r="I130" s="256"/>
      <c r="J130" s="130"/>
      <c r="K130" s="130"/>
      <c r="L130" s="130"/>
      <c r="M130" s="130"/>
      <c r="N130" s="130"/>
      <c r="O130" s="130"/>
      <c r="P130" s="130"/>
      <c r="Q130" s="130"/>
      <c r="R130" s="130"/>
      <c r="S130" s="130"/>
      <c r="T130" s="214"/>
      <c r="U130" t="s">
        <v>157</v>
      </c>
    </row>
    <row r="131" spans="1:25" ht="12" hidden="1" customHeight="1" x14ac:dyDescent="0.25">
      <c r="A131" s="627"/>
      <c r="B131" s="700"/>
      <c r="C131" s="609"/>
      <c r="D131" s="321" t="s">
        <v>328</v>
      </c>
      <c r="E131" s="609"/>
      <c r="F131" s="611"/>
      <c r="G131" s="708"/>
      <c r="H131" s="290"/>
      <c r="I131" s="256"/>
      <c r="J131" s="130"/>
      <c r="K131" s="130"/>
      <c r="L131" s="130"/>
      <c r="M131" s="130"/>
      <c r="N131" s="130"/>
      <c r="O131" s="130"/>
      <c r="P131" s="130"/>
      <c r="Q131" s="130"/>
      <c r="R131" s="130"/>
      <c r="S131" s="130"/>
      <c r="T131" s="214"/>
    </row>
    <row r="132" spans="1:25" ht="12" hidden="1" customHeight="1" x14ac:dyDescent="0.25">
      <c r="A132" s="626"/>
      <c r="B132" s="699" t="s">
        <v>143</v>
      </c>
      <c r="C132" s="608">
        <v>2210</v>
      </c>
      <c r="D132" s="353">
        <v>0</v>
      </c>
      <c r="E132" s="608" t="s">
        <v>22</v>
      </c>
      <c r="F132" s="610" t="s">
        <v>423</v>
      </c>
      <c r="G132" s="707"/>
      <c r="H132" s="290">
        <f>P132+K132</f>
        <v>0</v>
      </c>
      <c r="I132" s="256"/>
      <c r="J132" s="130"/>
      <c r="K132" s="130"/>
      <c r="L132" s="130"/>
      <c r="M132" s="130"/>
      <c r="N132" s="130"/>
      <c r="O132" s="130"/>
      <c r="P132" s="130"/>
      <c r="Q132" s="130"/>
      <c r="R132" s="130"/>
      <c r="S132" s="130"/>
      <c r="T132" s="214"/>
      <c r="U132" t="s">
        <v>144</v>
      </c>
    </row>
    <row r="133" spans="1:25" ht="14.25" hidden="1" customHeight="1" x14ac:dyDescent="0.25">
      <c r="A133" s="627"/>
      <c r="B133" s="700"/>
      <c r="C133" s="609"/>
      <c r="D133" s="321" t="s">
        <v>217</v>
      </c>
      <c r="E133" s="609"/>
      <c r="F133" s="611"/>
      <c r="G133" s="708"/>
      <c r="H133" s="290"/>
      <c r="I133" s="256"/>
      <c r="J133" s="130"/>
      <c r="K133" s="130"/>
      <c r="L133" s="130"/>
      <c r="M133" s="130"/>
      <c r="N133" s="130"/>
      <c r="O133" s="130"/>
      <c r="P133" s="130"/>
      <c r="Q133" s="130"/>
      <c r="R133" s="130"/>
      <c r="S133" s="130"/>
      <c r="T133" s="214"/>
    </row>
    <row r="134" spans="1:25" ht="12" hidden="1" customHeight="1" x14ac:dyDescent="0.25">
      <c r="A134" s="626"/>
      <c r="B134" s="699" t="s">
        <v>213</v>
      </c>
      <c r="C134" s="608">
        <v>2210</v>
      </c>
      <c r="D134" s="353">
        <v>0</v>
      </c>
      <c r="E134" s="608" t="s">
        <v>22</v>
      </c>
      <c r="F134" s="610" t="s">
        <v>423</v>
      </c>
      <c r="G134" s="707"/>
      <c r="H134" s="290">
        <f>L134+K134</f>
        <v>0</v>
      </c>
      <c r="I134" s="256"/>
      <c r="J134" s="130"/>
      <c r="K134" s="130"/>
      <c r="L134" s="130"/>
      <c r="M134" s="130"/>
      <c r="N134" s="130"/>
      <c r="O134" s="130"/>
      <c r="P134" s="130"/>
      <c r="Q134" s="130"/>
      <c r="R134" s="130"/>
      <c r="S134" s="130"/>
      <c r="T134" s="214"/>
      <c r="U134" t="s">
        <v>115</v>
      </c>
    </row>
    <row r="135" spans="1:25" ht="15" hidden="1" customHeight="1" x14ac:dyDescent="0.25">
      <c r="A135" s="627"/>
      <c r="B135" s="700"/>
      <c r="C135" s="609"/>
      <c r="D135" s="321" t="s">
        <v>218</v>
      </c>
      <c r="E135" s="609"/>
      <c r="F135" s="611"/>
      <c r="G135" s="708"/>
      <c r="H135" s="290"/>
      <c r="I135" s="256"/>
      <c r="J135" s="130"/>
      <c r="K135" s="130"/>
      <c r="L135" s="130"/>
      <c r="M135" s="130"/>
      <c r="N135" s="130"/>
      <c r="O135" s="130"/>
      <c r="P135" s="130"/>
      <c r="Q135" s="130"/>
      <c r="R135" s="130"/>
      <c r="S135" s="130"/>
      <c r="T135" s="214"/>
    </row>
    <row r="136" spans="1:25" ht="13.5" hidden="1" customHeight="1" x14ac:dyDescent="0.25">
      <c r="A136" s="626"/>
      <c r="B136" s="699" t="s">
        <v>609</v>
      </c>
      <c r="C136" s="610">
        <v>2210</v>
      </c>
      <c r="D136" s="353">
        <v>0</v>
      </c>
      <c r="E136" s="608" t="s">
        <v>22</v>
      </c>
      <c r="F136" s="610" t="s">
        <v>423</v>
      </c>
      <c r="G136" s="707"/>
      <c r="H136" s="288">
        <f>SUM(I136:T136)</f>
        <v>0</v>
      </c>
      <c r="I136" s="256"/>
      <c r="J136" s="130"/>
      <c r="K136" s="130"/>
      <c r="L136" s="130"/>
      <c r="M136" s="130"/>
      <c r="N136" s="130"/>
      <c r="O136" s="130"/>
      <c r="P136" s="130"/>
      <c r="Q136" s="130"/>
      <c r="R136" s="130"/>
      <c r="S136" s="130"/>
      <c r="T136" s="214"/>
      <c r="U136" t="s">
        <v>146</v>
      </c>
    </row>
    <row r="137" spans="1:25" ht="16.5" hidden="1" customHeight="1" x14ac:dyDescent="0.25">
      <c r="A137" s="627"/>
      <c r="B137" s="700"/>
      <c r="C137" s="611"/>
      <c r="D137" s="321" t="s">
        <v>219</v>
      </c>
      <c r="E137" s="609"/>
      <c r="F137" s="611"/>
      <c r="G137" s="708"/>
      <c r="H137" s="290"/>
      <c r="I137" s="256"/>
      <c r="J137" s="130"/>
      <c r="K137" s="130"/>
      <c r="L137" s="130"/>
      <c r="M137" s="130"/>
      <c r="N137" s="130"/>
      <c r="O137" s="130"/>
      <c r="P137" s="130"/>
      <c r="Q137" s="130"/>
      <c r="R137" s="130"/>
      <c r="S137" s="130"/>
      <c r="T137" s="214"/>
    </row>
    <row r="138" spans="1:25" ht="13.5" hidden="1" customHeight="1" x14ac:dyDescent="0.25">
      <c r="A138" s="626"/>
      <c r="B138" s="699" t="s">
        <v>96</v>
      </c>
      <c r="C138" s="610">
        <v>2210</v>
      </c>
      <c r="D138" s="328">
        <v>0</v>
      </c>
      <c r="E138" s="608" t="s">
        <v>22</v>
      </c>
      <c r="F138" s="610" t="s">
        <v>423</v>
      </c>
      <c r="G138" s="707"/>
      <c r="H138" s="288">
        <f>SUM(I138:T138)</f>
        <v>0</v>
      </c>
      <c r="I138" s="258"/>
      <c r="J138" s="134"/>
      <c r="K138" s="134"/>
      <c r="L138" s="134"/>
      <c r="M138" s="134"/>
      <c r="N138" s="134"/>
      <c r="O138" s="134"/>
      <c r="P138" s="134"/>
      <c r="Q138" s="134"/>
      <c r="R138" s="134"/>
      <c r="S138" s="134"/>
      <c r="T138" s="216"/>
    </row>
    <row r="139" spans="1:25" ht="15" hidden="1" customHeight="1" x14ac:dyDescent="0.25">
      <c r="A139" s="627"/>
      <c r="B139" s="700"/>
      <c r="C139" s="611"/>
      <c r="D139" s="321" t="s">
        <v>205</v>
      </c>
      <c r="E139" s="609"/>
      <c r="F139" s="611"/>
      <c r="G139" s="708"/>
      <c r="H139" s="290"/>
      <c r="I139" s="256"/>
      <c r="J139" s="130"/>
      <c r="K139" s="130"/>
      <c r="L139" s="130"/>
      <c r="M139" s="130"/>
      <c r="N139" s="130"/>
      <c r="O139" s="130"/>
      <c r="P139" s="130"/>
      <c r="Q139" s="130"/>
      <c r="R139" s="130"/>
      <c r="S139" s="130"/>
      <c r="T139" s="214"/>
      <c r="U139" s="405"/>
      <c r="V139" s="166"/>
      <c r="W139" s="166"/>
      <c r="X139" s="166"/>
      <c r="Y139" s="166"/>
    </row>
    <row r="140" spans="1:25" ht="12" hidden="1" customHeight="1" x14ac:dyDescent="0.25">
      <c r="A140" s="626"/>
      <c r="B140" s="699" t="s">
        <v>610</v>
      </c>
      <c r="C140" s="610">
        <v>2210</v>
      </c>
      <c r="D140" s="353">
        <v>0</v>
      </c>
      <c r="E140" s="608" t="s">
        <v>22</v>
      </c>
      <c r="F140" s="610" t="s">
        <v>423</v>
      </c>
      <c r="G140" s="707"/>
      <c r="H140" s="290">
        <f>S140</f>
        <v>0</v>
      </c>
      <c r="I140" s="256"/>
      <c r="J140" s="130"/>
      <c r="K140" s="130"/>
      <c r="L140" s="130"/>
      <c r="M140" s="130"/>
      <c r="N140" s="130"/>
      <c r="O140" s="130"/>
      <c r="P140" s="130"/>
      <c r="Q140" s="130"/>
      <c r="R140" s="130"/>
      <c r="S140" s="130"/>
      <c r="T140" s="214"/>
      <c r="U140" s="738" t="s">
        <v>114</v>
      </c>
      <c r="V140" s="739"/>
      <c r="W140" s="166"/>
      <c r="X140" s="166"/>
      <c r="Y140" s="166"/>
    </row>
    <row r="141" spans="1:25" ht="15" hidden="1" customHeight="1" x14ac:dyDescent="0.25">
      <c r="A141" s="627"/>
      <c r="B141" s="700"/>
      <c r="C141" s="611"/>
      <c r="D141" s="321" t="s">
        <v>379</v>
      </c>
      <c r="E141" s="609"/>
      <c r="F141" s="611"/>
      <c r="G141" s="708"/>
      <c r="H141" s="290"/>
      <c r="I141" s="256"/>
      <c r="J141" s="130"/>
      <c r="K141" s="130"/>
      <c r="L141" s="130"/>
      <c r="M141" s="130"/>
      <c r="N141" s="130"/>
      <c r="O141" s="130"/>
      <c r="P141" s="130"/>
      <c r="Q141" s="130"/>
      <c r="R141" s="130"/>
      <c r="S141" s="130"/>
      <c r="T141" s="214"/>
      <c r="U141" s="405"/>
      <c r="V141" s="166"/>
      <c r="W141" s="166"/>
      <c r="X141" s="166"/>
      <c r="Y141" s="166"/>
    </row>
    <row r="142" spans="1:25" ht="15" hidden="1" customHeight="1" x14ac:dyDescent="0.25">
      <c r="A142" s="626"/>
      <c r="B142" s="699" t="s">
        <v>347</v>
      </c>
      <c r="C142" s="608">
        <v>2210</v>
      </c>
      <c r="D142" s="354">
        <v>0</v>
      </c>
      <c r="E142" s="608" t="s">
        <v>22</v>
      </c>
      <c r="F142" s="610" t="s">
        <v>423</v>
      </c>
      <c r="G142" s="707"/>
      <c r="H142" s="288">
        <f>SUM(I142:T142)</f>
        <v>0</v>
      </c>
      <c r="I142" s="256"/>
      <c r="J142" s="130"/>
      <c r="K142" s="130"/>
      <c r="L142" s="130"/>
      <c r="M142" s="130"/>
      <c r="N142" s="130"/>
      <c r="O142" s="130"/>
      <c r="P142" s="130"/>
      <c r="Q142" s="130"/>
      <c r="R142" s="130"/>
      <c r="S142" s="130"/>
      <c r="T142" s="214"/>
      <c r="U142" s="41"/>
    </row>
    <row r="143" spans="1:25" ht="28.5" hidden="1" customHeight="1" x14ac:dyDescent="0.25">
      <c r="A143" s="627"/>
      <c r="B143" s="700"/>
      <c r="C143" s="609"/>
      <c r="D143" s="321" t="s">
        <v>348</v>
      </c>
      <c r="E143" s="609"/>
      <c r="F143" s="611"/>
      <c r="G143" s="708"/>
      <c r="H143" s="290"/>
      <c r="I143" s="256"/>
      <c r="J143" s="130"/>
      <c r="K143" s="130"/>
      <c r="L143" s="130"/>
      <c r="M143" s="130"/>
      <c r="N143" s="130"/>
      <c r="O143" s="130"/>
      <c r="P143" s="130"/>
      <c r="Q143" s="130"/>
      <c r="R143" s="130"/>
      <c r="S143" s="130"/>
      <c r="T143" s="214"/>
    </row>
    <row r="144" spans="1:25" ht="13.5" hidden="1" customHeight="1" x14ac:dyDescent="0.25">
      <c r="A144" s="626"/>
      <c r="B144" s="699" t="s">
        <v>304</v>
      </c>
      <c r="C144" s="608">
        <v>2210</v>
      </c>
      <c r="D144" s="353">
        <v>0</v>
      </c>
      <c r="E144" s="608" t="s">
        <v>22</v>
      </c>
      <c r="F144" s="610" t="s">
        <v>423</v>
      </c>
      <c r="G144" s="707"/>
      <c r="H144" s="288">
        <f>P144</f>
        <v>0</v>
      </c>
      <c r="I144" s="256"/>
      <c r="J144" s="130"/>
      <c r="K144" s="130"/>
      <c r="L144" s="130"/>
      <c r="M144" s="130"/>
      <c r="N144" s="130"/>
      <c r="O144" s="130"/>
      <c r="P144" s="130"/>
      <c r="Q144" s="130"/>
      <c r="R144" s="130"/>
      <c r="S144" s="130"/>
      <c r="T144" s="214"/>
      <c r="U144" s="731" t="s">
        <v>136</v>
      </c>
      <c r="V144" s="732"/>
      <c r="W144" s="732"/>
      <c r="X144" s="79"/>
      <c r="Y144" s="79"/>
    </row>
    <row r="145" spans="1:25" ht="14.25" hidden="1" customHeight="1" x14ac:dyDescent="0.25">
      <c r="A145" s="627"/>
      <c r="B145" s="700"/>
      <c r="C145" s="609"/>
      <c r="D145" s="321" t="s">
        <v>329</v>
      </c>
      <c r="E145" s="609"/>
      <c r="F145" s="611"/>
      <c r="G145" s="708"/>
      <c r="H145" s="290"/>
      <c r="I145" s="256"/>
      <c r="J145" s="130"/>
      <c r="K145" s="130"/>
      <c r="L145" s="130"/>
      <c r="M145" s="130"/>
      <c r="N145" s="130"/>
      <c r="O145" s="130"/>
      <c r="P145" s="130"/>
      <c r="Q145" s="130"/>
      <c r="R145" s="130"/>
      <c r="S145" s="130"/>
      <c r="T145" s="214"/>
      <c r="U145" s="62"/>
      <c r="V145" s="79"/>
      <c r="W145" s="79"/>
      <c r="X145" s="79"/>
      <c r="Y145" s="79"/>
    </row>
    <row r="146" spans="1:25" ht="14.25" hidden="1" customHeight="1" x14ac:dyDescent="0.25">
      <c r="A146" s="626"/>
      <c r="B146" s="699" t="s">
        <v>153</v>
      </c>
      <c r="C146" s="608">
        <v>2210</v>
      </c>
      <c r="D146" s="353">
        <v>0</v>
      </c>
      <c r="E146" s="608" t="s">
        <v>22</v>
      </c>
      <c r="F146" s="610" t="s">
        <v>423</v>
      </c>
      <c r="G146" s="707"/>
      <c r="H146" s="288">
        <f>S146</f>
        <v>0</v>
      </c>
      <c r="I146" s="256"/>
      <c r="J146" s="130"/>
      <c r="K146" s="130"/>
      <c r="L146" s="130"/>
      <c r="M146" s="130"/>
      <c r="N146" s="130"/>
      <c r="O146" s="130"/>
      <c r="P146" s="130"/>
      <c r="Q146" s="130"/>
      <c r="R146" s="130"/>
      <c r="S146" s="130"/>
      <c r="T146" s="214"/>
      <c r="U146" s="731" t="s">
        <v>125</v>
      </c>
      <c r="V146" s="732"/>
      <c r="W146" s="732"/>
      <c r="X146" s="79"/>
      <c r="Y146" s="79"/>
    </row>
    <row r="147" spans="1:25" ht="14.25" hidden="1" customHeight="1" x14ac:dyDescent="0.25">
      <c r="A147" s="627"/>
      <c r="B147" s="700"/>
      <c r="C147" s="609"/>
      <c r="D147" s="321" t="s">
        <v>126</v>
      </c>
      <c r="E147" s="609"/>
      <c r="F147" s="611"/>
      <c r="G147" s="708"/>
      <c r="H147" s="290"/>
      <c r="I147" s="256"/>
      <c r="J147" s="130"/>
      <c r="K147" s="130"/>
      <c r="L147" s="130"/>
      <c r="M147" s="130"/>
      <c r="N147" s="130"/>
      <c r="O147" s="130"/>
      <c r="P147" s="130"/>
      <c r="Q147" s="130"/>
      <c r="R147" s="130"/>
      <c r="S147" s="130"/>
      <c r="T147" s="214"/>
      <c r="U147" s="62"/>
      <c r="V147" s="79"/>
      <c r="W147" s="79"/>
      <c r="X147" s="79"/>
      <c r="Y147" s="79"/>
    </row>
    <row r="148" spans="1:25" ht="12.75" hidden="1" customHeight="1" x14ac:dyDescent="0.25">
      <c r="A148" s="626"/>
      <c r="B148" s="796" t="s">
        <v>308</v>
      </c>
      <c r="C148" s="642">
        <v>2210</v>
      </c>
      <c r="D148" s="353">
        <v>0</v>
      </c>
      <c r="E148" s="642" t="s">
        <v>22</v>
      </c>
      <c r="F148" s="610" t="s">
        <v>423</v>
      </c>
      <c r="G148" s="707"/>
      <c r="H148" s="288">
        <f>P148</f>
        <v>0</v>
      </c>
      <c r="I148" s="256"/>
      <c r="J148" s="130"/>
      <c r="K148" s="130"/>
      <c r="L148" s="130"/>
      <c r="M148" s="130"/>
      <c r="N148" s="130"/>
      <c r="O148" s="130"/>
      <c r="P148" s="130"/>
      <c r="Q148" s="130"/>
      <c r="R148" s="130"/>
      <c r="S148" s="130"/>
      <c r="T148" s="214"/>
    </row>
    <row r="149" spans="1:25" ht="12.75" hidden="1" customHeight="1" x14ac:dyDescent="0.25">
      <c r="A149" s="627"/>
      <c r="B149" s="797"/>
      <c r="C149" s="643"/>
      <c r="D149" s="321" t="s">
        <v>330</v>
      </c>
      <c r="E149" s="643"/>
      <c r="F149" s="611"/>
      <c r="G149" s="708"/>
      <c r="H149" s="290"/>
      <c r="I149" s="256"/>
      <c r="J149" s="130"/>
      <c r="K149" s="130"/>
      <c r="L149" s="130"/>
      <c r="M149" s="130"/>
      <c r="N149" s="130"/>
      <c r="O149" s="130"/>
      <c r="P149" s="130"/>
      <c r="Q149" s="130"/>
      <c r="R149" s="130"/>
      <c r="S149" s="130"/>
      <c r="T149" s="214"/>
    </row>
    <row r="150" spans="1:25" ht="18" hidden="1" customHeight="1" x14ac:dyDescent="0.25">
      <c r="A150" s="626"/>
      <c r="B150" s="699" t="s">
        <v>249</v>
      </c>
      <c r="C150" s="608">
        <v>2210</v>
      </c>
      <c r="D150" s="353">
        <v>0</v>
      </c>
      <c r="E150" s="608" t="s">
        <v>22</v>
      </c>
      <c r="F150" s="610" t="s">
        <v>423</v>
      </c>
      <c r="G150" s="707"/>
      <c r="H150" s="288">
        <f>SUM(I150:T150)</f>
        <v>0</v>
      </c>
      <c r="I150" s="256"/>
      <c r="J150" s="130"/>
      <c r="K150" s="130"/>
      <c r="L150" s="130"/>
      <c r="M150" s="130"/>
      <c r="N150" s="130"/>
      <c r="O150" s="130"/>
      <c r="P150" s="130"/>
      <c r="Q150" s="130"/>
      <c r="R150" s="130"/>
      <c r="S150" s="130"/>
      <c r="T150" s="214"/>
      <c r="U150" t="s">
        <v>251</v>
      </c>
    </row>
    <row r="151" spans="1:25" ht="11.25" hidden="1" customHeight="1" x14ac:dyDescent="0.25">
      <c r="A151" s="627"/>
      <c r="B151" s="700"/>
      <c r="C151" s="609"/>
      <c r="D151" s="321" t="s">
        <v>250</v>
      </c>
      <c r="E151" s="609"/>
      <c r="F151" s="611"/>
      <c r="G151" s="708"/>
      <c r="H151" s="290"/>
      <c r="I151" s="256"/>
      <c r="J151" s="130"/>
      <c r="K151" s="130"/>
      <c r="L151" s="130"/>
      <c r="M151" s="130"/>
      <c r="N151" s="130"/>
      <c r="O151" s="130"/>
      <c r="P151" s="130"/>
      <c r="Q151" s="130"/>
      <c r="R151" s="130"/>
      <c r="S151" s="130"/>
      <c r="T151" s="214"/>
      <c r="U151" s="62"/>
      <c r="V151" s="78"/>
      <c r="W151" s="78"/>
    </row>
    <row r="152" spans="1:25" ht="13.5" hidden="1" customHeight="1" x14ac:dyDescent="0.25">
      <c r="A152" s="626"/>
      <c r="B152" s="699" t="s">
        <v>247</v>
      </c>
      <c r="C152" s="608">
        <v>2210</v>
      </c>
      <c r="D152" s="320">
        <v>0</v>
      </c>
      <c r="E152" s="608" t="s">
        <v>22</v>
      </c>
      <c r="F152" s="610" t="s">
        <v>423</v>
      </c>
      <c r="G152" s="794"/>
      <c r="H152" s="290">
        <f>Q152</f>
        <v>0</v>
      </c>
      <c r="I152" s="256"/>
      <c r="J152" s="130"/>
      <c r="K152" s="130"/>
      <c r="L152" s="130"/>
      <c r="M152" s="130"/>
      <c r="N152" s="130"/>
      <c r="O152" s="130"/>
      <c r="P152" s="130"/>
      <c r="Q152" s="130"/>
      <c r="R152" s="130"/>
      <c r="S152" s="130"/>
      <c r="T152" s="214"/>
      <c r="U152" s="731"/>
      <c r="V152" s="732"/>
      <c r="W152" s="732"/>
      <c r="X152" s="78"/>
    </row>
    <row r="153" spans="1:25" ht="13.5" hidden="1" customHeight="1" x14ac:dyDescent="0.25">
      <c r="A153" s="627"/>
      <c r="B153" s="700"/>
      <c r="C153" s="609"/>
      <c r="D153" s="321" t="s">
        <v>206</v>
      </c>
      <c r="E153" s="609"/>
      <c r="F153" s="611"/>
      <c r="G153" s="795"/>
      <c r="H153" s="290"/>
      <c r="I153" s="256"/>
      <c r="J153" s="130"/>
      <c r="K153" s="130"/>
      <c r="L153" s="130"/>
      <c r="M153" s="130"/>
      <c r="N153" s="130"/>
      <c r="O153" s="130"/>
      <c r="P153" s="130"/>
      <c r="Q153" s="130"/>
      <c r="R153" s="130"/>
      <c r="S153" s="130"/>
      <c r="T153" s="214"/>
      <c r="U153" s="62"/>
      <c r="V153" s="78"/>
      <c r="W153" s="78"/>
      <c r="X153" s="78"/>
    </row>
    <row r="154" spans="1:25" ht="13.5" hidden="1" customHeight="1" x14ac:dyDescent="0.25">
      <c r="A154" s="336"/>
      <c r="B154" s="699" t="s">
        <v>466</v>
      </c>
      <c r="C154" s="608">
        <v>2210</v>
      </c>
      <c r="D154" s="353">
        <v>0</v>
      </c>
      <c r="E154" s="608" t="s">
        <v>22</v>
      </c>
      <c r="F154" s="610" t="s">
        <v>423</v>
      </c>
      <c r="G154" s="707"/>
      <c r="H154" s="290">
        <f>S154</f>
        <v>0</v>
      </c>
      <c r="I154" s="256"/>
      <c r="J154" s="130"/>
      <c r="K154" s="130"/>
      <c r="L154" s="130"/>
      <c r="M154" s="130"/>
      <c r="N154" s="130"/>
      <c r="O154" s="130"/>
      <c r="P154" s="130"/>
      <c r="Q154" s="130"/>
      <c r="R154" s="130"/>
      <c r="S154" s="130"/>
      <c r="T154" s="214"/>
      <c r="U154" s="62"/>
      <c r="V154" s="78"/>
      <c r="W154" s="78"/>
      <c r="X154" s="78"/>
    </row>
    <row r="155" spans="1:25" ht="13.5" hidden="1" customHeight="1" x14ac:dyDescent="0.25">
      <c r="A155" s="336"/>
      <c r="B155" s="700"/>
      <c r="C155" s="609"/>
      <c r="D155" s="321" t="s">
        <v>350</v>
      </c>
      <c r="E155" s="609"/>
      <c r="F155" s="611"/>
      <c r="G155" s="708"/>
      <c r="H155" s="290"/>
      <c r="I155" s="256"/>
      <c r="J155" s="130"/>
      <c r="K155" s="130"/>
      <c r="L155" s="130"/>
      <c r="M155" s="130"/>
      <c r="N155" s="130"/>
      <c r="O155" s="130"/>
      <c r="P155" s="130"/>
      <c r="Q155" s="130"/>
      <c r="R155" s="130"/>
      <c r="S155" s="130"/>
      <c r="T155" s="214"/>
      <c r="U155" s="62"/>
      <c r="V155" s="78"/>
      <c r="W155" s="78"/>
      <c r="X155" s="78"/>
    </row>
    <row r="156" spans="1:25" ht="14.25" hidden="1" customHeight="1" x14ac:dyDescent="0.25">
      <c r="A156" s="626"/>
      <c r="B156" s="699" t="s">
        <v>269</v>
      </c>
      <c r="C156" s="608">
        <v>2210</v>
      </c>
      <c r="D156" s="353">
        <v>0</v>
      </c>
      <c r="E156" s="608" t="s">
        <v>22</v>
      </c>
      <c r="F156" s="610" t="s">
        <v>423</v>
      </c>
      <c r="G156" s="707"/>
      <c r="H156" s="288">
        <f>SUM(I156:T156)</f>
        <v>0</v>
      </c>
      <c r="I156" s="256"/>
      <c r="J156" s="130"/>
      <c r="K156" s="130"/>
      <c r="L156" s="130"/>
      <c r="M156" s="130"/>
      <c r="N156" s="130"/>
      <c r="O156" s="130"/>
      <c r="P156" s="130"/>
      <c r="Q156" s="130"/>
      <c r="R156" s="130"/>
      <c r="S156" s="130"/>
      <c r="T156" s="214"/>
      <c r="U156" s="62"/>
      <c r="V156" s="78"/>
      <c r="W156" s="78"/>
      <c r="X156" s="78"/>
    </row>
    <row r="157" spans="1:25" ht="14.25" hidden="1" customHeight="1" x14ac:dyDescent="0.25">
      <c r="A157" s="627"/>
      <c r="B157" s="700"/>
      <c r="C157" s="609"/>
      <c r="D157" s="321" t="s">
        <v>270</v>
      </c>
      <c r="E157" s="609"/>
      <c r="F157" s="611"/>
      <c r="G157" s="708"/>
      <c r="H157" s="290"/>
      <c r="I157" s="256"/>
      <c r="J157" s="130"/>
      <c r="K157" s="130"/>
      <c r="L157" s="130"/>
      <c r="M157" s="130"/>
      <c r="N157" s="130"/>
      <c r="O157" s="130"/>
      <c r="P157" s="130"/>
      <c r="Q157" s="130"/>
      <c r="R157" s="130"/>
      <c r="S157" s="130"/>
      <c r="T157" s="214"/>
      <c r="U157" s="62"/>
      <c r="V157" s="78"/>
      <c r="W157" s="78"/>
      <c r="X157" s="78"/>
    </row>
    <row r="158" spans="1:25" ht="15" hidden="1" customHeight="1" x14ac:dyDescent="0.25">
      <c r="A158" s="626"/>
      <c r="B158" s="699" t="s">
        <v>354</v>
      </c>
      <c r="C158" s="610">
        <v>2210</v>
      </c>
      <c r="D158" s="353">
        <v>0</v>
      </c>
      <c r="E158" s="608" t="s">
        <v>22</v>
      </c>
      <c r="F158" s="610" t="s">
        <v>423</v>
      </c>
      <c r="G158" s="707"/>
      <c r="H158" s="290">
        <f>S158</f>
        <v>0</v>
      </c>
      <c r="I158" s="256"/>
      <c r="J158" s="130"/>
      <c r="K158" s="130"/>
      <c r="L158" s="130"/>
      <c r="M158" s="130"/>
      <c r="N158" s="130"/>
      <c r="O158" s="130"/>
      <c r="P158" s="130"/>
      <c r="Q158" s="130"/>
      <c r="R158" s="130"/>
      <c r="S158" s="130"/>
      <c r="T158" s="214"/>
      <c r="U158" t="s">
        <v>155</v>
      </c>
    </row>
    <row r="159" spans="1:25" ht="13.5" hidden="1" customHeight="1" x14ac:dyDescent="0.25">
      <c r="A159" s="627"/>
      <c r="B159" s="700"/>
      <c r="C159" s="611"/>
      <c r="D159" s="321" t="s">
        <v>355</v>
      </c>
      <c r="E159" s="609"/>
      <c r="F159" s="611"/>
      <c r="G159" s="708"/>
      <c r="H159" s="290"/>
      <c r="I159" s="256"/>
      <c r="J159" s="130"/>
      <c r="K159" s="130"/>
      <c r="L159" s="130"/>
      <c r="M159" s="130"/>
      <c r="N159" s="130"/>
      <c r="O159" s="130"/>
      <c r="P159" s="130"/>
      <c r="Q159" s="130"/>
      <c r="R159" s="130"/>
      <c r="S159" s="130"/>
      <c r="T159" s="214"/>
    </row>
    <row r="160" spans="1:25" ht="14.25" hidden="1" customHeight="1" x14ac:dyDescent="0.25">
      <c r="A160" s="626"/>
      <c r="B160" s="699" t="s">
        <v>376</v>
      </c>
      <c r="C160" s="610">
        <v>2210</v>
      </c>
      <c r="D160" s="354">
        <v>0</v>
      </c>
      <c r="E160" s="608" t="s">
        <v>22</v>
      </c>
      <c r="F160" s="610" t="s">
        <v>423</v>
      </c>
      <c r="G160" s="707"/>
      <c r="H160" s="288">
        <f>S160</f>
        <v>0</v>
      </c>
      <c r="I160" s="256"/>
      <c r="J160" s="130"/>
      <c r="K160" s="130"/>
      <c r="L160" s="130"/>
      <c r="M160" s="130"/>
      <c r="N160" s="130"/>
      <c r="O160" s="130"/>
      <c r="P160" s="130"/>
      <c r="Q160" s="130"/>
      <c r="R160" s="130"/>
      <c r="S160" s="130"/>
      <c r="T160" s="214"/>
      <c r="U160" t="s">
        <v>124</v>
      </c>
    </row>
    <row r="161" spans="1:25" ht="12.75" hidden="1" customHeight="1" x14ac:dyDescent="0.25">
      <c r="A161" s="627"/>
      <c r="B161" s="700"/>
      <c r="C161" s="611"/>
      <c r="D161" s="321" t="s">
        <v>127</v>
      </c>
      <c r="E161" s="609"/>
      <c r="F161" s="611"/>
      <c r="G161" s="708"/>
      <c r="H161" s="290"/>
      <c r="I161" s="256"/>
      <c r="J161" s="130"/>
      <c r="K161" s="130"/>
      <c r="L161" s="130"/>
      <c r="M161" s="130"/>
      <c r="N161" s="130"/>
      <c r="O161" s="130"/>
      <c r="P161" s="130"/>
      <c r="Q161" s="130"/>
      <c r="R161" s="130"/>
      <c r="S161" s="130"/>
      <c r="T161" s="214"/>
      <c r="U161" s="57"/>
    </row>
    <row r="162" spans="1:25" ht="12.75" hidden="1" customHeight="1" x14ac:dyDescent="0.25">
      <c r="A162" s="626"/>
      <c r="B162" s="699" t="s">
        <v>211</v>
      </c>
      <c r="C162" s="610">
        <v>2210</v>
      </c>
      <c r="D162" s="353">
        <v>0</v>
      </c>
      <c r="E162" s="608" t="s">
        <v>22</v>
      </c>
      <c r="F162" s="610" t="s">
        <v>423</v>
      </c>
      <c r="G162" s="707"/>
      <c r="H162" s="290">
        <f>L162+K162</f>
        <v>0</v>
      </c>
      <c r="I162" s="256"/>
      <c r="J162" s="130"/>
      <c r="K162" s="130"/>
      <c r="L162" s="130"/>
      <c r="M162" s="130"/>
      <c r="N162" s="130"/>
      <c r="O162" s="130"/>
      <c r="P162" s="130"/>
      <c r="Q162" s="130"/>
      <c r="R162" s="130"/>
      <c r="S162" s="130"/>
      <c r="T162" s="214"/>
      <c r="U162" s="57" t="s">
        <v>118</v>
      </c>
    </row>
    <row r="163" spans="1:25" ht="12.75" hidden="1" customHeight="1" x14ac:dyDescent="0.25">
      <c r="A163" s="627"/>
      <c r="B163" s="700"/>
      <c r="C163" s="611"/>
      <c r="D163" s="321" t="s">
        <v>212</v>
      </c>
      <c r="E163" s="609"/>
      <c r="F163" s="611"/>
      <c r="G163" s="708"/>
      <c r="H163" s="290"/>
      <c r="I163" s="256"/>
      <c r="J163" s="130"/>
      <c r="K163" s="130"/>
      <c r="L163" s="130"/>
      <c r="M163" s="130"/>
      <c r="N163" s="130"/>
      <c r="O163" s="130"/>
      <c r="P163" s="130"/>
      <c r="Q163" s="130"/>
      <c r="R163" s="130"/>
      <c r="S163" s="130"/>
      <c r="T163" s="214"/>
      <c r="U163" s="57"/>
    </row>
    <row r="164" spans="1:25" ht="18" hidden="1" customHeight="1" x14ac:dyDescent="0.25">
      <c r="A164" s="336"/>
      <c r="B164" s="699" t="s">
        <v>319</v>
      </c>
      <c r="C164" s="610">
        <v>2210</v>
      </c>
      <c r="D164" s="353">
        <v>0</v>
      </c>
      <c r="E164" s="608" t="s">
        <v>22</v>
      </c>
      <c r="F164" s="610" t="s">
        <v>423</v>
      </c>
      <c r="G164" s="707"/>
      <c r="H164" s="290">
        <f>Q164</f>
        <v>0</v>
      </c>
      <c r="I164" s="256"/>
      <c r="J164" s="130"/>
      <c r="K164" s="130"/>
      <c r="L164" s="130"/>
      <c r="M164" s="130"/>
      <c r="N164" s="130"/>
      <c r="O164" s="130"/>
      <c r="P164" s="130"/>
      <c r="Q164" s="130"/>
      <c r="R164" s="130"/>
      <c r="S164" s="130"/>
      <c r="T164" s="214"/>
      <c r="U164" s="57"/>
    </row>
    <row r="165" spans="1:25" ht="37.5" hidden="1" customHeight="1" x14ac:dyDescent="0.25">
      <c r="A165" s="336"/>
      <c r="B165" s="700"/>
      <c r="C165" s="611"/>
      <c r="D165" s="321" t="s">
        <v>318</v>
      </c>
      <c r="E165" s="609"/>
      <c r="F165" s="611"/>
      <c r="G165" s="708"/>
      <c r="H165" s="290"/>
      <c r="I165" s="256"/>
      <c r="J165" s="130"/>
      <c r="K165" s="130"/>
      <c r="L165" s="130"/>
      <c r="M165" s="130"/>
      <c r="N165" s="130"/>
      <c r="O165" s="130"/>
      <c r="P165" s="130"/>
      <c r="Q165" s="130"/>
      <c r="R165" s="130"/>
      <c r="S165" s="130"/>
      <c r="T165" s="214"/>
      <c r="U165" s="57"/>
    </row>
    <row r="166" spans="1:25" ht="12.75" hidden="1" customHeight="1" x14ac:dyDescent="0.25">
      <c r="A166" s="336"/>
      <c r="B166" s="699" t="s">
        <v>405</v>
      </c>
      <c r="C166" s="610">
        <v>2210</v>
      </c>
      <c r="D166" s="353">
        <v>0</v>
      </c>
      <c r="E166" s="608" t="s">
        <v>22</v>
      </c>
      <c r="F166" s="610" t="s">
        <v>423</v>
      </c>
      <c r="G166" s="707"/>
      <c r="H166" s="290">
        <f>T166</f>
        <v>0</v>
      </c>
      <c r="I166" s="256"/>
      <c r="J166" s="130"/>
      <c r="K166" s="130"/>
      <c r="L166" s="130"/>
      <c r="M166" s="130"/>
      <c r="N166" s="130"/>
      <c r="O166" s="130"/>
      <c r="P166" s="130"/>
      <c r="Q166" s="130"/>
      <c r="R166" s="130"/>
      <c r="S166" s="130"/>
      <c r="T166" s="214"/>
      <c r="U166" s="57"/>
    </row>
    <row r="167" spans="1:25" ht="12.75" hidden="1" customHeight="1" x14ac:dyDescent="0.25">
      <c r="A167" s="336"/>
      <c r="B167" s="700"/>
      <c r="C167" s="611"/>
      <c r="D167" s="321" t="s">
        <v>406</v>
      </c>
      <c r="E167" s="609"/>
      <c r="F167" s="611"/>
      <c r="G167" s="708"/>
      <c r="H167" s="290"/>
      <c r="I167" s="256"/>
      <c r="J167" s="130"/>
      <c r="K167" s="130"/>
      <c r="L167" s="130"/>
      <c r="M167" s="130"/>
      <c r="N167" s="130"/>
      <c r="O167" s="130"/>
      <c r="P167" s="130"/>
      <c r="Q167" s="130"/>
      <c r="R167" s="130"/>
      <c r="S167" s="130"/>
      <c r="T167" s="214"/>
      <c r="U167" s="57"/>
    </row>
    <row r="168" spans="1:25" ht="14.25" hidden="1" customHeight="1" x14ac:dyDescent="0.25">
      <c r="A168" s="626"/>
      <c r="B168" s="699" t="s">
        <v>303</v>
      </c>
      <c r="C168" s="608">
        <v>2210</v>
      </c>
      <c r="D168" s="354">
        <v>0</v>
      </c>
      <c r="E168" s="608" t="s">
        <v>22</v>
      </c>
      <c r="F168" s="610" t="s">
        <v>423</v>
      </c>
      <c r="G168" s="707"/>
      <c r="H168" s="288">
        <f>P168</f>
        <v>0</v>
      </c>
      <c r="I168" s="256"/>
      <c r="J168" s="130"/>
      <c r="K168" s="130"/>
      <c r="L168" s="130"/>
      <c r="M168" s="130"/>
      <c r="N168" s="130"/>
      <c r="O168" s="130"/>
      <c r="P168" s="130"/>
      <c r="Q168" s="130"/>
      <c r="R168" s="130"/>
      <c r="S168" s="130"/>
      <c r="T168" s="214"/>
    </row>
    <row r="169" spans="1:25" ht="15" hidden="1" customHeight="1" x14ac:dyDescent="0.25">
      <c r="A169" s="627"/>
      <c r="B169" s="700"/>
      <c r="C169" s="609"/>
      <c r="D169" s="321" t="s">
        <v>331</v>
      </c>
      <c r="E169" s="609"/>
      <c r="F169" s="611"/>
      <c r="G169" s="708"/>
      <c r="H169" s="290"/>
      <c r="I169" s="256"/>
      <c r="J169" s="130"/>
      <c r="K169" s="130"/>
      <c r="L169" s="130"/>
      <c r="M169" s="130"/>
      <c r="N169" s="130"/>
      <c r="O169" s="130"/>
      <c r="P169" s="130"/>
      <c r="Q169" s="130"/>
      <c r="R169" s="130"/>
      <c r="S169" s="130"/>
      <c r="T169" s="214"/>
    </row>
    <row r="170" spans="1:25" ht="12.75" hidden="1" customHeight="1" x14ac:dyDescent="0.25">
      <c r="A170" s="626"/>
      <c r="B170" s="699" t="s">
        <v>407</v>
      </c>
      <c r="C170" s="608">
        <v>2210</v>
      </c>
      <c r="D170" s="354">
        <v>0</v>
      </c>
      <c r="E170" s="608" t="s">
        <v>22</v>
      </c>
      <c r="F170" s="610" t="s">
        <v>423</v>
      </c>
      <c r="G170" s="707"/>
      <c r="H170" s="288">
        <f>T170</f>
        <v>0</v>
      </c>
      <c r="I170" s="256"/>
      <c r="J170" s="130"/>
      <c r="K170" s="130"/>
      <c r="L170" s="130"/>
      <c r="M170" s="130"/>
      <c r="N170" s="130"/>
      <c r="O170" s="130"/>
      <c r="P170" s="130"/>
      <c r="Q170" s="130"/>
      <c r="R170" s="130"/>
      <c r="S170" s="130"/>
      <c r="T170" s="214"/>
      <c r="U170" s="62"/>
      <c r="V170" s="78"/>
      <c r="W170" s="78"/>
      <c r="X170" s="78"/>
      <c r="Y170" s="78"/>
    </row>
    <row r="171" spans="1:25" ht="13.5" hidden="1" customHeight="1" x14ac:dyDescent="0.25">
      <c r="A171" s="627"/>
      <c r="B171" s="700"/>
      <c r="C171" s="609"/>
      <c r="D171" s="321" t="s">
        <v>75</v>
      </c>
      <c r="E171" s="609"/>
      <c r="F171" s="611"/>
      <c r="G171" s="708"/>
      <c r="H171" s="290"/>
      <c r="I171" s="256"/>
      <c r="J171" s="130"/>
      <c r="K171" s="130"/>
      <c r="L171" s="130"/>
      <c r="M171" s="130"/>
      <c r="N171" s="130"/>
      <c r="O171" s="130"/>
      <c r="P171" s="130"/>
      <c r="Q171" s="130"/>
      <c r="R171" s="130"/>
      <c r="S171" s="130"/>
      <c r="T171" s="214"/>
      <c r="U171" s="405"/>
      <c r="V171" s="78"/>
      <c r="W171" s="78"/>
      <c r="X171" s="78"/>
      <c r="Y171" s="78"/>
    </row>
    <row r="172" spans="1:25" ht="12.75" hidden="1" customHeight="1" x14ac:dyDescent="0.25">
      <c r="A172" s="626"/>
      <c r="B172" s="699" t="s">
        <v>408</v>
      </c>
      <c r="C172" s="608">
        <v>2210</v>
      </c>
      <c r="D172" s="353">
        <v>0</v>
      </c>
      <c r="E172" s="608" t="s">
        <v>22</v>
      </c>
      <c r="F172" s="610" t="s">
        <v>423</v>
      </c>
      <c r="G172" s="707"/>
      <c r="H172" s="288">
        <f>T172</f>
        <v>0</v>
      </c>
      <c r="I172" s="256"/>
      <c r="J172" s="130"/>
      <c r="K172" s="130"/>
      <c r="L172" s="130"/>
      <c r="M172" s="130"/>
      <c r="N172" s="130"/>
      <c r="O172" s="130"/>
      <c r="P172" s="130"/>
      <c r="Q172" s="130"/>
      <c r="R172" s="130"/>
      <c r="S172" s="130"/>
      <c r="T172" s="214"/>
    </row>
    <row r="173" spans="1:25" ht="14.25" hidden="1" customHeight="1" x14ac:dyDescent="0.25">
      <c r="A173" s="627"/>
      <c r="B173" s="700"/>
      <c r="C173" s="609"/>
      <c r="D173" s="321" t="s">
        <v>409</v>
      </c>
      <c r="E173" s="609"/>
      <c r="F173" s="611"/>
      <c r="G173" s="708"/>
      <c r="H173" s="290"/>
      <c r="I173" s="256"/>
      <c r="J173" s="130"/>
      <c r="K173" s="130"/>
      <c r="L173" s="130"/>
      <c r="M173" s="130"/>
      <c r="N173" s="130"/>
      <c r="O173" s="130"/>
      <c r="P173" s="130"/>
      <c r="Q173" s="130"/>
      <c r="R173" s="130"/>
      <c r="S173" s="130"/>
      <c r="T173" s="214"/>
    </row>
    <row r="174" spans="1:25" ht="15" hidden="1" customHeight="1" x14ac:dyDescent="0.25">
      <c r="A174" s="626"/>
      <c r="B174" s="699" t="s">
        <v>611</v>
      </c>
      <c r="C174" s="608">
        <v>2210</v>
      </c>
      <c r="D174" s="353">
        <v>0</v>
      </c>
      <c r="E174" s="608" t="s">
        <v>22</v>
      </c>
      <c r="F174" s="610" t="s">
        <v>423</v>
      </c>
      <c r="G174" s="750"/>
      <c r="H174" s="290">
        <f>P174</f>
        <v>0</v>
      </c>
      <c r="I174" s="256"/>
      <c r="J174" s="130"/>
      <c r="K174" s="130"/>
      <c r="L174" s="130"/>
      <c r="M174" s="130"/>
      <c r="N174" s="130"/>
      <c r="O174" s="130"/>
      <c r="P174" s="130"/>
      <c r="Q174" s="130"/>
      <c r="R174" s="130"/>
      <c r="S174" s="130"/>
      <c r="T174" s="214"/>
      <c r="U174" t="s">
        <v>161</v>
      </c>
    </row>
    <row r="175" spans="1:25" ht="15" hidden="1" customHeight="1" x14ac:dyDescent="0.25">
      <c r="A175" s="627"/>
      <c r="B175" s="700"/>
      <c r="C175" s="609"/>
      <c r="D175" s="321" t="s">
        <v>332</v>
      </c>
      <c r="E175" s="609"/>
      <c r="F175" s="611"/>
      <c r="G175" s="751"/>
      <c r="H175" s="290"/>
      <c r="I175" s="256"/>
      <c r="J175" s="130"/>
      <c r="K175" s="130"/>
      <c r="L175" s="130"/>
      <c r="M175" s="130"/>
      <c r="N175" s="130"/>
      <c r="O175" s="130"/>
      <c r="P175" s="130"/>
      <c r="Q175" s="130"/>
      <c r="R175" s="130"/>
      <c r="S175" s="130"/>
      <c r="T175" s="214"/>
    </row>
    <row r="176" spans="1:25" ht="14.25" hidden="1" customHeight="1" x14ac:dyDescent="0.25">
      <c r="A176" s="626"/>
      <c r="B176" s="699" t="s">
        <v>366</v>
      </c>
      <c r="C176" s="610">
        <v>2210</v>
      </c>
      <c r="D176" s="353">
        <v>0</v>
      </c>
      <c r="E176" s="608" t="s">
        <v>22</v>
      </c>
      <c r="F176" s="610" t="s">
        <v>423</v>
      </c>
      <c r="G176" s="707"/>
      <c r="H176" s="288">
        <f>S176</f>
        <v>0</v>
      </c>
      <c r="I176" s="256"/>
      <c r="J176" s="130"/>
      <c r="K176" s="130"/>
      <c r="L176" s="130"/>
      <c r="M176" s="130"/>
      <c r="N176" s="130"/>
      <c r="O176" s="130"/>
      <c r="P176" s="130"/>
      <c r="Q176" s="130"/>
      <c r="R176" s="130"/>
      <c r="S176" s="130"/>
      <c r="T176" s="214"/>
      <c r="U176" t="s">
        <v>156</v>
      </c>
    </row>
    <row r="177" spans="1:22" ht="28.5" hidden="1" customHeight="1" x14ac:dyDescent="0.25">
      <c r="A177" s="627"/>
      <c r="B177" s="700"/>
      <c r="C177" s="611"/>
      <c r="D177" s="321" t="s">
        <v>367</v>
      </c>
      <c r="E177" s="609"/>
      <c r="F177" s="611"/>
      <c r="G177" s="708"/>
      <c r="H177" s="290"/>
      <c r="I177" s="256"/>
      <c r="J177" s="130"/>
      <c r="K177" s="130"/>
      <c r="L177" s="130"/>
      <c r="M177" s="130"/>
      <c r="N177" s="130"/>
      <c r="O177" s="130"/>
      <c r="P177" s="130"/>
      <c r="Q177" s="130"/>
      <c r="R177" s="130"/>
      <c r="S177" s="130"/>
      <c r="T177" s="214"/>
    </row>
    <row r="178" spans="1:22" ht="19.5" hidden="1" customHeight="1" x14ac:dyDescent="0.25">
      <c r="A178" s="626"/>
      <c r="B178" s="699" t="s">
        <v>410</v>
      </c>
      <c r="C178" s="610">
        <v>2210</v>
      </c>
      <c r="D178" s="354">
        <v>0</v>
      </c>
      <c r="E178" s="608" t="s">
        <v>22</v>
      </c>
      <c r="F178" s="610" t="s">
        <v>423</v>
      </c>
      <c r="G178" s="707"/>
      <c r="H178" s="288">
        <f>T178</f>
        <v>0</v>
      </c>
      <c r="I178" s="256"/>
      <c r="J178" s="130"/>
      <c r="K178" s="130"/>
      <c r="L178" s="130"/>
      <c r="M178" s="130"/>
      <c r="N178" s="130"/>
      <c r="O178" s="130"/>
      <c r="P178" s="130"/>
      <c r="Q178" s="130"/>
      <c r="R178" s="130"/>
      <c r="S178" s="130"/>
      <c r="T178" s="214"/>
      <c r="U178" s="41"/>
    </row>
    <row r="179" spans="1:22" ht="23.25" hidden="1" customHeight="1" x14ac:dyDescent="0.25">
      <c r="A179" s="627"/>
      <c r="B179" s="700"/>
      <c r="C179" s="611"/>
      <c r="D179" s="321" t="s">
        <v>411</v>
      </c>
      <c r="E179" s="609"/>
      <c r="F179" s="611"/>
      <c r="G179" s="708"/>
      <c r="H179" s="290"/>
      <c r="I179" s="256"/>
      <c r="J179" s="130"/>
      <c r="K179" s="130"/>
      <c r="L179" s="130"/>
      <c r="M179" s="130"/>
      <c r="N179" s="130"/>
      <c r="O179" s="130"/>
      <c r="P179" s="130"/>
      <c r="Q179" s="130"/>
      <c r="R179" s="130"/>
      <c r="S179" s="130"/>
      <c r="T179" s="214"/>
    </row>
    <row r="180" spans="1:22" ht="12" hidden="1" customHeight="1" x14ac:dyDescent="0.25">
      <c r="A180" s="626"/>
      <c r="B180" s="699" t="s">
        <v>90</v>
      </c>
      <c r="C180" s="610">
        <v>2210</v>
      </c>
      <c r="D180" s="320">
        <f>5760-1302.9-1139.85-3096-221.25</f>
        <v>4.5474735088646412E-13</v>
      </c>
      <c r="E180" s="608" t="s">
        <v>22</v>
      </c>
      <c r="F180" s="610" t="s">
        <v>423</v>
      </c>
      <c r="G180" s="707"/>
      <c r="H180" s="288">
        <f>SUM(I180:T180)</f>
        <v>0</v>
      </c>
      <c r="I180" s="256"/>
      <c r="J180" s="130"/>
      <c r="K180" s="130"/>
      <c r="L180" s="130"/>
      <c r="M180" s="130"/>
      <c r="N180" s="130"/>
      <c r="O180" s="130"/>
      <c r="P180" s="130"/>
      <c r="Q180" s="130"/>
      <c r="R180" s="130"/>
      <c r="S180" s="130"/>
      <c r="T180" s="214"/>
      <c r="V180" s="69"/>
    </row>
    <row r="181" spans="1:22" ht="16.5" hidden="1" customHeight="1" x14ac:dyDescent="0.25">
      <c r="A181" s="627"/>
      <c r="B181" s="700"/>
      <c r="C181" s="611"/>
      <c r="D181" s="320" t="s">
        <v>100</v>
      </c>
      <c r="E181" s="609"/>
      <c r="F181" s="611"/>
      <c r="G181" s="708"/>
      <c r="H181" s="290"/>
      <c r="I181" s="256"/>
      <c r="J181" s="130"/>
      <c r="K181" s="130"/>
      <c r="L181" s="130"/>
      <c r="M181" s="130"/>
      <c r="N181" s="130"/>
      <c r="O181" s="130"/>
      <c r="P181" s="130"/>
      <c r="Q181" s="130"/>
      <c r="R181" s="130"/>
      <c r="S181" s="130"/>
      <c r="T181" s="214"/>
      <c r="V181" s="69"/>
    </row>
    <row r="182" spans="1:22" ht="12" hidden="1" customHeight="1" x14ac:dyDescent="0.25">
      <c r="A182" s="790"/>
      <c r="B182" s="699" t="s">
        <v>95</v>
      </c>
      <c r="C182" s="610">
        <v>2210</v>
      </c>
      <c r="D182" s="320">
        <f>120-120</f>
        <v>0</v>
      </c>
      <c r="E182" s="608" t="s">
        <v>22</v>
      </c>
      <c r="F182" s="610" t="s">
        <v>423</v>
      </c>
      <c r="G182" s="707"/>
      <c r="H182" s="288">
        <f>SUM(I182:T182)</f>
        <v>0</v>
      </c>
      <c r="I182" s="256"/>
      <c r="J182" s="130"/>
      <c r="K182" s="130"/>
      <c r="L182" s="130"/>
      <c r="M182" s="130"/>
      <c r="N182" s="130"/>
      <c r="O182" s="130"/>
      <c r="P182" s="130"/>
      <c r="Q182" s="130"/>
      <c r="R182" s="130"/>
      <c r="S182" s="130"/>
      <c r="T182" s="214"/>
      <c r="V182" s="69"/>
    </row>
    <row r="183" spans="1:22" ht="12.75" hidden="1" customHeight="1" x14ac:dyDescent="0.25">
      <c r="A183" s="791"/>
      <c r="B183" s="700"/>
      <c r="C183" s="611"/>
      <c r="D183" s="321" t="s">
        <v>100</v>
      </c>
      <c r="E183" s="609"/>
      <c r="F183" s="611"/>
      <c r="G183" s="708"/>
      <c r="H183" s="290"/>
      <c r="I183" s="256"/>
      <c r="J183" s="130"/>
      <c r="K183" s="130"/>
      <c r="L183" s="130"/>
      <c r="M183" s="130"/>
      <c r="N183" s="130"/>
      <c r="O183" s="130"/>
      <c r="P183" s="130"/>
      <c r="Q183" s="130"/>
      <c r="R183" s="130"/>
      <c r="S183" s="130"/>
      <c r="T183" s="214"/>
      <c r="V183" s="69"/>
    </row>
    <row r="184" spans="1:22" ht="13.5" hidden="1" customHeight="1" x14ac:dyDescent="0.25">
      <c r="A184" s="792"/>
      <c r="B184" s="699" t="s">
        <v>305</v>
      </c>
      <c r="C184" s="610">
        <v>2210</v>
      </c>
      <c r="D184" s="353">
        <v>0</v>
      </c>
      <c r="E184" s="608" t="s">
        <v>22</v>
      </c>
      <c r="F184" s="610" t="s">
        <v>423</v>
      </c>
      <c r="G184" s="707"/>
      <c r="H184" s="288">
        <f>P184</f>
        <v>0</v>
      </c>
      <c r="I184" s="256"/>
      <c r="J184" s="130"/>
      <c r="K184" s="130"/>
      <c r="L184" s="130"/>
      <c r="M184" s="130"/>
      <c r="N184" s="130"/>
      <c r="O184" s="130"/>
      <c r="P184" s="130"/>
      <c r="Q184" s="130"/>
      <c r="R184" s="130"/>
      <c r="S184" s="130"/>
      <c r="T184" s="214"/>
      <c r="V184" s="69"/>
    </row>
    <row r="185" spans="1:22" ht="15.75" hidden="1" customHeight="1" x14ac:dyDescent="0.25">
      <c r="A185" s="793"/>
      <c r="B185" s="700"/>
      <c r="C185" s="611"/>
      <c r="D185" s="321" t="s">
        <v>334</v>
      </c>
      <c r="E185" s="609"/>
      <c r="F185" s="611"/>
      <c r="G185" s="708"/>
      <c r="H185" s="290"/>
      <c r="I185" s="256"/>
      <c r="J185" s="130"/>
      <c r="K185" s="130"/>
      <c r="L185" s="130"/>
      <c r="M185" s="130"/>
      <c r="N185" s="130"/>
      <c r="O185" s="130"/>
      <c r="P185" s="130"/>
      <c r="Q185" s="130"/>
      <c r="R185" s="130"/>
      <c r="S185" s="130"/>
      <c r="T185" s="214"/>
      <c r="V185" s="69"/>
    </row>
    <row r="186" spans="1:22" ht="12" hidden="1" customHeight="1" x14ac:dyDescent="0.25">
      <c r="A186" s="792"/>
      <c r="B186" s="699" t="s">
        <v>73</v>
      </c>
      <c r="C186" s="610">
        <v>2210</v>
      </c>
      <c r="D186" s="320">
        <v>0</v>
      </c>
      <c r="E186" s="608" t="s">
        <v>22</v>
      </c>
      <c r="F186" s="610" t="s">
        <v>423</v>
      </c>
      <c r="G186" s="707"/>
      <c r="H186" s="288">
        <f>SUM(I186:T186)</f>
        <v>0</v>
      </c>
      <c r="I186" s="256"/>
      <c r="J186" s="130"/>
      <c r="K186" s="130"/>
      <c r="L186" s="130"/>
      <c r="M186" s="130"/>
      <c r="N186" s="130"/>
      <c r="O186" s="130"/>
      <c r="P186" s="130"/>
      <c r="Q186" s="130"/>
      <c r="R186" s="130"/>
      <c r="S186" s="130"/>
      <c r="T186" s="214"/>
      <c r="U186" t="s">
        <v>116</v>
      </c>
      <c r="V186" s="69"/>
    </row>
    <row r="187" spans="1:22" ht="15" hidden="1" customHeight="1" x14ac:dyDescent="0.25">
      <c r="A187" s="793"/>
      <c r="B187" s="700"/>
      <c r="C187" s="611"/>
      <c r="D187" s="321" t="s">
        <v>128</v>
      </c>
      <c r="E187" s="609"/>
      <c r="F187" s="611"/>
      <c r="G187" s="708"/>
      <c r="H187" s="290"/>
      <c r="I187" s="256"/>
      <c r="J187" s="130"/>
      <c r="K187" s="130"/>
      <c r="L187" s="130"/>
      <c r="M187" s="130"/>
      <c r="N187" s="130"/>
      <c r="O187" s="130"/>
      <c r="P187" s="130"/>
      <c r="Q187" s="130"/>
      <c r="R187" s="130"/>
      <c r="S187" s="130"/>
      <c r="T187" s="214"/>
      <c r="V187" s="69"/>
    </row>
    <row r="188" spans="1:22" ht="12" hidden="1" customHeight="1" x14ac:dyDescent="0.25">
      <c r="A188" s="792"/>
      <c r="B188" s="699" t="s">
        <v>374</v>
      </c>
      <c r="C188" s="610">
        <v>2210</v>
      </c>
      <c r="D188" s="355">
        <v>0</v>
      </c>
      <c r="E188" s="608" t="s">
        <v>22</v>
      </c>
      <c r="F188" s="610" t="s">
        <v>423</v>
      </c>
      <c r="G188" s="707"/>
      <c r="H188" s="288">
        <f>S188</f>
        <v>0</v>
      </c>
      <c r="I188" s="256"/>
      <c r="J188" s="130"/>
      <c r="K188" s="130"/>
      <c r="L188" s="130"/>
      <c r="M188" s="130"/>
      <c r="N188" s="130"/>
      <c r="O188" s="130"/>
      <c r="P188" s="130"/>
      <c r="Q188" s="130"/>
      <c r="R188" s="130"/>
      <c r="S188" s="130"/>
      <c r="T188" s="214"/>
      <c r="V188" s="69"/>
    </row>
    <row r="189" spans="1:22" ht="13.5" hidden="1" customHeight="1" x14ac:dyDescent="0.25">
      <c r="A189" s="793"/>
      <c r="B189" s="700"/>
      <c r="C189" s="611"/>
      <c r="D189" s="440" t="s">
        <v>375</v>
      </c>
      <c r="E189" s="609"/>
      <c r="F189" s="611"/>
      <c r="G189" s="708"/>
      <c r="H189" s="290"/>
      <c r="I189" s="256"/>
      <c r="J189" s="130"/>
      <c r="K189" s="130"/>
      <c r="L189" s="130"/>
      <c r="M189" s="130"/>
      <c r="N189" s="130"/>
      <c r="O189" s="130"/>
      <c r="P189" s="130"/>
      <c r="Q189" s="130"/>
      <c r="R189" s="130"/>
      <c r="S189" s="130"/>
      <c r="T189" s="214"/>
      <c r="V189" s="69"/>
    </row>
    <row r="190" spans="1:22" ht="15" hidden="1" customHeight="1" x14ac:dyDescent="0.25">
      <c r="A190" s="790"/>
      <c r="B190" s="699" t="s">
        <v>274</v>
      </c>
      <c r="C190" s="610">
        <v>2210</v>
      </c>
      <c r="D190" s="355">
        <v>0</v>
      </c>
      <c r="E190" s="608" t="s">
        <v>22</v>
      </c>
      <c r="F190" s="610" t="s">
        <v>423</v>
      </c>
      <c r="G190" s="707"/>
      <c r="H190" s="290">
        <f>N190</f>
        <v>0</v>
      </c>
      <c r="I190" s="256"/>
      <c r="J190" s="130"/>
      <c r="K190" s="130"/>
      <c r="L190" s="130"/>
      <c r="M190" s="130"/>
      <c r="N190" s="130"/>
      <c r="O190" s="130"/>
      <c r="P190" s="130"/>
      <c r="Q190" s="130"/>
      <c r="R190" s="130"/>
      <c r="S190" s="130"/>
      <c r="T190" s="214"/>
      <c r="U190" t="s">
        <v>276</v>
      </c>
      <c r="V190" s="69"/>
    </row>
    <row r="191" spans="1:22" ht="26.25" hidden="1" customHeight="1" x14ac:dyDescent="0.25">
      <c r="A191" s="791"/>
      <c r="B191" s="700"/>
      <c r="C191" s="611"/>
      <c r="D191" s="440" t="s">
        <v>275</v>
      </c>
      <c r="E191" s="609"/>
      <c r="F191" s="611"/>
      <c r="G191" s="708"/>
      <c r="H191" s="290"/>
      <c r="I191" s="256"/>
      <c r="J191" s="130"/>
      <c r="K191" s="130"/>
      <c r="L191" s="130"/>
      <c r="M191" s="130"/>
      <c r="N191" s="130"/>
      <c r="O191" s="130"/>
      <c r="P191" s="130"/>
      <c r="Q191" s="130"/>
      <c r="R191" s="130"/>
      <c r="S191" s="130"/>
      <c r="T191" s="214"/>
      <c r="V191" s="69"/>
    </row>
    <row r="192" spans="1:22" ht="15" hidden="1" customHeight="1" x14ac:dyDescent="0.25">
      <c r="A192" s="790"/>
      <c r="B192" s="699" t="s">
        <v>140</v>
      </c>
      <c r="C192" s="610">
        <v>2210</v>
      </c>
      <c r="D192" s="440">
        <v>0</v>
      </c>
      <c r="E192" s="608" t="s">
        <v>22</v>
      </c>
      <c r="F192" s="610" t="s">
        <v>423</v>
      </c>
      <c r="G192" s="707"/>
      <c r="H192" s="290">
        <f>P192</f>
        <v>0</v>
      </c>
      <c r="I192" s="256"/>
      <c r="J192" s="130"/>
      <c r="K192" s="130"/>
      <c r="L192" s="130"/>
      <c r="M192" s="130"/>
      <c r="N192" s="130"/>
      <c r="O192" s="130"/>
      <c r="P192" s="130"/>
      <c r="Q192" s="130"/>
      <c r="R192" s="130"/>
      <c r="S192" s="130"/>
      <c r="T192" s="214"/>
      <c r="U192" t="s">
        <v>142</v>
      </c>
      <c r="V192" s="69"/>
    </row>
    <row r="193" spans="1:29" ht="15" hidden="1" customHeight="1" x14ac:dyDescent="0.25">
      <c r="A193" s="791"/>
      <c r="B193" s="700"/>
      <c r="C193" s="611"/>
      <c r="D193" s="310" t="s">
        <v>141</v>
      </c>
      <c r="E193" s="609"/>
      <c r="F193" s="611"/>
      <c r="G193" s="708"/>
      <c r="H193" s="290"/>
      <c r="I193" s="256"/>
      <c r="J193" s="130"/>
      <c r="K193" s="130"/>
      <c r="L193" s="130"/>
      <c r="M193" s="130"/>
      <c r="N193" s="130"/>
      <c r="O193" s="130"/>
      <c r="P193" s="130"/>
      <c r="Q193" s="130"/>
      <c r="R193" s="130"/>
      <c r="S193" s="130"/>
      <c r="T193" s="214"/>
      <c r="V193" s="69"/>
    </row>
    <row r="194" spans="1:29" ht="17.25" hidden="1" customHeight="1" x14ac:dyDescent="0.25">
      <c r="A194" s="426"/>
      <c r="B194" s="748" t="s">
        <v>23</v>
      </c>
      <c r="C194" s="749"/>
      <c r="D194" s="12">
        <f>D195+D197</f>
        <v>0</v>
      </c>
      <c r="E194" s="20"/>
      <c r="F194" s="19"/>
      <c r="G194" s="176"/>
      <c r="H194" s="193"/>
      <c r="I194" s="255"/>
      <c r="J194" s="139"/>
      <c r="K194" s="139"/>
      <c r="L194" s="139"/>
      <c r="M194" s="139"/>
      <c r="N194" s="139"/>
      <c r="O194" s="139"/>
      <c r="P194" s="139"/>
      <c r="Q194" s="139"/>
      <c r="R194" s="139"/>
      <c r="S194" s="139"/>
      <c r="T194" s="213"/>
    </row>
    <row r="195" spans="1:29" ht="15.75" hidden="1" customHeight="1" x14ac:dyDescent="0.25">
      <c r="A195" s="626"/>
      <c r="B195" s="699" t="s">
        <v>612</v>
      </c>
      <c r="C195" s="608">
        <v>2210</v>
      </c>
      <c r="D195" s="354">
        <v>0</v>
      </c>
      <c r="E195" s="608" t="s">
        <v>22</v>
      </c>
      <c r="F195" s="610" t="s">
        <v>423</v>
      </c>
      <c r="G195" s="707"/>
      <c r="H195" s="288">
        <f>SUM(I195:T195)</f>
        <v>0</v>
      </c>
      <c r="I195" s="256"/>
      <c r="J195" s="130"/>
      <c r="K195" s="130"/>
      <c r="L195" s="130"/>
      <c r="M195" s="130"/>
      <c r="N195" s="130"/>
      <c r="O195" s="130"/>
      <c r="P195" s="130"/>
      <c r="Q195" s="130"/>
      <c r="R195" s="130"/>
      <c r="S195" s="130"/>
      <c r="T195" s="214"/>
      <c r="U195" s="731" t="s">
        <v>113</v>
      </c>
      <c r="V195" s="732"/>
      <c r="W195" s="732"/>
      <c r="X195" s="732"/>
      <c r="Y195" s="732"/>
      <c r="Z195" s="79"/>
      <c r="AA195" s="79"/>
      <c r="AB195" s="79"/>
      <c r="AC195" s="79"/>
    </row>
    <row r="196" spans="1:29" ht="27" hidden="1" customHeight="1" x14ac:dyDescent="0.25">
      <c r="A196" s="627"/>
      <c r="B196" s="700"/>
      <c r="C196" s="609"/>
      <c r="D196" s="321" t="s">
        <v>210</v>
      </c>
      <c r="E196" s="609"/>
      <c r="F196" s="611"/>
      <c r="G196" s="708"/>
      <c r="H196" s="290"/>
      <c r="I196" s="256"/>
      <c r="J196" s="130"/>
      <c r="K196" s="130"/>
      <c r="L196" s="130"/>
      <c r="M196" s="130"/>
      <c r="N196" s="130"/>
      <c r="O196" s="130"/>
      <c r="P196" s="130"/>
      <c r="Q196" s="130"/>
      <c r="R196" s="130"/>
      <c r="S196" s="130"/>
      <c r="T196" s="214"/>
      <c r="U196" s="62"/>
      <c r="V196" s="79"/>
      <c r="W196" s="79"/>
      <c r="X196" s="79"/>
      <c r="Y196" s="79"/>
      <c r="Z196" s="79"/>
      <c r="AA196" s="79"/>
      <c r="AB196" s="79"/>
      <c r="AC196" s="79"/>
    </row>
    <row r="197" spans="1:29" ht="17.25" hidden="1" customHeight="1" x14ac:dyDescent="0.25">
      <c r="A197" s="336"/>
      <c r="B197" s="699" t="s">
        <v>255</v>
      </c>
      <c r="C197" s="608">
        <v>2210</v>
      </c>
      <c r="D197" s="346">
        <v>0</v>
      </c>
      <c r="E197" s="608" t="s">
        <v>22</v>
      </c>
      <c r="F197" s="610" t="s">
        <v>423</v>
      </c>
      <c r="G197" s="707"/>
      <c r="H197" s="290">
        <f>M197</f>
        <v>0</v>
      </c>
      <c r="I197" s="256"/>
      <c r="J197" s="130"/>
      <c r="K197" s="130"/>
      <c r="L197" s="130"/>
      <c r="M197" s="130"/>
      <c r="N197" s="130"/>
      <c r="O197" s="130"/>
      <c r="P197" s="130"/>
      <c r="Q197" s="130"/>
      <c r="R197" s="130"/>
      <c r="S197" s="130"/>
      <c r="T197" s="214"/>
      <c r="U197" s="731" t="s">
        <v>257</v>
      </c>
      <c r="V197" s="732"/>
      <c r="W197" s="732"/>
      <c r="X197" s="79"/>
      <c r="Y197" s="79"/>
      <c r="Z197" s="79"/>
      <c r="AA197" s="79"/>
      <c r="AB197" s="79"/>
      <c r="AC197" s="79"/>
    </row>
    <row r="198" spans="1:29" ht="42" hidden="1" customHeight="1" x14ac:dyDescent="0.25">
      <c r="A198" s="415"/>
      <c r="B198" s="700"/>
      <c r="C198" s="609"/>
      <c r="D198" s="321" t="s">
        <v>256</v>
      </c>
      <c r="E198" s="609"/>
      <c r="F198" s="611"/>
      <c r="G198" s="708"/>
      <c r="H198" s="290"/>
      <c r="I198" s="256"/>
      <c r="J198" s="130"/>
      <c r="K198" s="130"/>
      <c r="L198" s="130"/>
      <c r="M198" s="130"/>
      <c r="N198" s="130"/>
      <c r="O198" s="130"/>
      <c r="P198" s="130"/>
      <c r="Q198" s="130"/>
      <c r="R198" s="130"/>
      <c r="S198" s="130"/>
      <c r="T198" s="214"/>
      <c r="U198" s="62"/>
      <c r="V198" s="79"/>
      <c r="W198" s="79"/>
      <c r="X198" s="79"/>
      <c r="Y198" s="79"/>
      <c r="Z198" s="79"/>
      <c r="AA198" s="79"/>
      <c r="AB198" s="79"/>
      <c r="AC198" s="79"/>
    </row>
    <row r="199" spans="1:29" ht="14.25" hidden="1" customHeight="1" x14ac:dyDescent="0.25">
      <c r="A199" s="423"/>
      <c r="B199" s="748" t="s">
        <v>26</v>
      </c>
      <c r="C199" s="749"/>
      <c r="D199" s="92">
        <f>D200</f>
        <v>0</v>
      </c>
      <c r="E199" s="10"/>
      <c r="F199" s="11"/>
      <c r="G199" s="178"/>
      <c r="H199" s="193"/>
      <c r="I199" s="255"/>
      <c r="J199" s="139"/>
      <c r="K199" s="139"/>
      <c r="L199" s="139"/>
      <c r="M199" s="139"/>
      <c r="N199" s="139"/>
      <c r="O199" s="139"/>
      <c r="P199" s="139"/>
      <c r="Q199" s="139"/>
      <c r="R199" s="139"/>
      <c r="S199" s="139"/>
      <c r="T199" s="213"/>
      <c r="U199" s="78"/>
      <c r="V199" s="78"/>
      <c r="W199" s="78"/>
      <c r="X199" s="78"/>
      <c r="Y199" s="78"/>
      <c r="Z199" s="78"/>
      <c r="AA199" s="78"/>
    </row>
    <row r="200" spans="1:29" ht="14.25" hidden="1" customHeight="1" x14ac:dyDescent="0.25">
      <c r="A200" s="626"/>
      <c r="B200" s="699" t="s">
        <v>387</v>
      </c>
      <c r="C200" s="608">
        <v>2210</v>
      </c>
      <c r="D200" s="354">
        <v>0</v>
      </c>
      <c r="E200" s="608" t="s">
        <v>22</v>
      </c>
      <c r="F200" s="610" t="s">
        <v>423</v>
      </c>
      <c r="G200" s="707"/>
      <c r="H200" s="288">
        <f>SUM(I200:T200)</f>
        <v>0</v>
      </c>
      <c r="I200" s="256"/>
      <c r="J200" s="130"/>
      <c r="K200" s="130"/>
      <c r="L200" s="130"/>
      <c r="M200" s="130"/>
      <c r="N200" s="130"/>
      <c r="O200" s="130"/>
      <c r="P200" s="130"/>
      <c r="Q200" s="130"/>
      <c r="R200" s="130"/>
      <c r="S200" s="130"/>
      <c r="T200" s="214"/>
    </row>
    <row r="201" spans="1:29" ht="13.5" hidden="1" customHeight="1" x14ac:dyDescent="0.25">
      <c r="A201" s="627"/>
      <c r="B201" s="700"/>
      <c r="C201" s="609"/>
      <c r="D201" s="309" t="s">
        <v>388</v>
      </c>
      <c r="E201" s="609"/>
      <c r="F201" s="611"/>
      <c r="G201" s="708"/>
      <c r="H201" s="290"/>
      <c r="I201" s="256"/>
      <c r="J201" s="130"/>
      <c r="K201" s="130"/>
      <c r="L201" s="130"/>
      <c r="M201" s="130"/>
      <c r="N201" s="130"/>
      <c r="O201" s="130"/>
      <c r="P201" s="130"/>
      <c r="Q201" s="130"/>
      <c r="R201" s="130"/>
      <c r="S201" s="130"/>
      <c r="T201" s="214"/>
    </row>
    <row r="202" spans="1:29" ht="14.25" hidden="1" customHeight="1" x14ac:dyDescent="0.25">
      <c r="A202" s="424"/>
      <c r="B202" s="782" t="s">
        <v>238</v>
      </c>
      <c r="C202" s="710"/>
      <c r="D202" s="158">
        <f>D203+D205+D207+D209</f>
        <v>0</v>
      </c>
      <c r="E202" s="153"/>
      <c r="F202" s="153"/>
      <c r="G202" s="179"/>
      <c r="H202" s="195"/>
      <c r="I202" s="257"/>
      <c r="J202" s="131"/>
      <c r="K202" s="131"/>
      <c r="L202" s="131"/>
      <c r="M202" s="131"/>
      <c r="N202" s="131"/>
      <c r="O202" s="131"/>
      <c r="P202" s="131"/>
      <c r="Q202" s="131"/>
      <c r="R202" s="131"/>
      <c r="S202" s="131"/>
      <c r="T202" s="215"/>
    </row>
    <row r="203" spans="1:29" ht="34.5" hidden="1" customHeight="1" x14ac:dyDescent="0.25">
      <c r="A203" s="626"/>
      <c r="B203" s="699" t="s">
        <v>243</v>
      </c>
      <c r="C203" s="608">
        <v>2210</v>
      </c>
      <c r="D203" s="356">
        <v>0</v>
      </c>
      <c r="E203" s="608" t="s">
        <v>22</v>
      </c>
      <c r="F203" s="610" t="s">
        <v>423</v>
      </c>
      <c r="G203" s="707"/>
      <c r="H203" s="288">
        <f>SUM(I203:T203)</f>
        <v>0</v>
      </c>
      <c r="I203" s="256"/>
      <c r="J203" s="130"/>
      <c r="K203" s="130"/>
      <c r="L203" s="130"/>
      <c r="M203" s="130"/>
      <c r="N203" s="130"/>
      <c r="O203" s="130"/>
      <c r="P203" s="130"/>
      <c r="Q203" s="130"/>
      <c r="R203" s="130"/>
      <c r="S203" s="130"/>
      <c r="T203" s="214"/>
      <c r="U203" t="s">
        <v>239</v>
      </c>
    </row>
    <row r="204" spans="1:29" ht="24.75" hidden="1" customHeight="1" x14ac:dyDescent="0.25">
      <c r="A204" s="627"/>
      <c r="B204" s="700"/>
      <c r="C204" s="609"/>
      <c r="D204" s="326" t="s">
        <v>244</v>
      </c>
      <c r="E204" s="609"/>
      <c r="F204" s="611"/>
      <c r="G204" s="708"/>
      <c r="H204" s="290"/>
      <c r="I204" s="256"/>
      <c r="J204" s="130"/>
      <c r="K204" s="130"/>
      <c r="L204" s="130"/>
      <c r="M204" s="130"/>
      <c r="N204" s="130"/>
      <c r="O204" s="130"/>
      <c r="P204" s="130"/>
      <c r="Q204" s="130"/>
      <c r="R204" s="130"/>
      <c r="S204" s="130"/>
      <c r="T204" s="214"/>
    </row>
    <row r="205" spans="1:29" ht="15.75" hidden="1" customHeight="1" x14ac:dyDescent="0.25">
      <c r="A205" s="626"/>
      <c r="B205" s="699" t="s">
        <v>613</v>
      </c>
      <c r="C205" s="608">
        <v>2210</v>
      </c>
      <c r="D205" s="357">
        <v>0</v>
      </c>
      <c r="E205" s="608" t="s">
        <v>22</v>
      </c>
      <c r="F205" s="610" t="s">
        <v>423</v>
      </c>
      <c r="G205" s="707"/>
      <c r="H205" s="290">
        <f>N205+M205</f>
        <v>0</v>
      </c>
      <c r="I205" s="256"/>
      <c r="J205" s="130"/>
      <c r="K205" s="130"/>
      <c r="L205" s="130"/>
      <c r="M205" s="130"/>
      <c r="N205" s="130"/>
      <c r="O205" s="130"/>
      <c r="P205" s="130"/>
      <c r="Q205" s="130"/>
      <c r="R205" s="130"/>
      <c r="S205" s="130"/>
      <c r="T205" s="214"/>
      <c r="U205" t="s">
        <v>240</v>
      </c>
    </row>
    <row r="206" spans="1:29" ht="15.75" hidden="1" customHeight="1" x14ac:dyDescent="0.25">
      <c r="A206" s="627"/>
      <c r="B206" s="700"/>
      <c r="C206" s="609"/>
      <c r="D206" s="326" t="s">
        <v>245</v>
      </c>
      <c r="E206" s="609"/>
      <c r="F206" s="611"/>
      <c r="G206" s="708"/>
      <c r="H206" s="290"/>
      <c r="I206" s="256"/>
      <c r="J206" s="130"/>
      <c r="K206" s="130"/>
      <c r="L206" s="130"/>
      <c r="M206" s="130"/>
      <c r="N206" s="130"/>
      <c r="O206" s="130"/>
      <c r="P206" s="130"/>
      <c r="Q206" s="130"/>
      <c r="R206" s="130"/>
      <c r="S206" s="130"/>
      <c r="T206" s="214"/>
    </row>
    <row r="207" spans="1:29" ht="13.5" hidden="1" customHeight="1" x14ac:dyDescent="0.25">
      <c r="A207" s="626"/>
      <c r="B207" s="604" t="s">
        <v>242</v>
      </c>
      <c r="C207" s="608">
        <v>2210</v>
      </c>
      <c r="D207" s="357">
        <v>0</v>
      </c>
      <c r="E207" s="608" t="s">
        <v>22</v>
      </c>
      <c r="F207" s="610" t="s">
        <v>423</v>
      </c>
      <c r="G207" s="707"/>
      <c r="H207" s="290">
        <f>O207+M207</f>
        <v>0</v>
      </c>
      <c r="I207" s="256"/>
      <c r="J207" s="130"/>
      <c r="K207" s="130"/>
      <c r="L207" s="130"/>
      <c r="M207" s="130"/>
      <c r="N207" s="130"/>
      <c r="O207" s="130"/>
      <c r="P207" s="130"/>
      <c r="Q207" s="130"/>
      <c r="R207" s="130"/>
      <c r="S207" s="130"/>
      <c r="T207" s="214"/>
      <c r="U207" t="s">
        <v>241</v>
      </c>
    </row>
    <row r="208" spans="1:29" ht="12.75" hidden="1" customHeight="1" x14ac:dyDescent="0.25">
      <c r="A208" s="627"/>
      <c r="B208" s="605"/>
      <c r="C208" s="609"/>
      <c r="D208" s="326" t="s">
        <v>246</v>
      </c>
      <c r="E208" s="609"/>
      <c r="F208" s="611"/>
      <c r="G208" s="708"/>
      <c r="H208" s="290"/>
      <c r="I208" s="256"/>
      <c r="J208" s="130"/>
      <c r="K208" s="130"/>
      <c r="L208" s="130"/>
      <c r="M208" s="130"/>
      <c r="N208" s="130"/>
      <c r="O208" s="130"/>
      <c r="P208" s="130"/>
      <c r="Q208" s="130"/>
      <c r="R208" s="130"/>
      <c r="S208" s="130"/>
      <c r="T208" s="214"/>
    </row>
    <row r="209" spans="1:32" ht="24" hidden="1" customHeight="1" x14ac:dyDescent="0.25">
      <c r="A209" s="626"/>
      <c r="B209" s="604" t="s">
        <v>260</v>
      </c>
      <c r="C209" s="608">
        <v>2210</v>
      </c>
      <c r="D209" s="358">
        <v>0</v>
      </c>
      <c r="E209" s="608" t="s">
        <v>22</v>
      </c>
      <c r="F209" s="610" t="s">
        <v>423</v>
      </c>
      <c r="G209" s="707"/>
      <c r="H209" s="290">
        <f>O209+M209</f>
        <v>0</v>
      </c>
      <c r="I209" s="256"/>
      <c r="J209" s="130"/>
      <c r="K209" s="130"/>
      <c r="L209" s="130"/>
      <c r="M209" s="130"/>
      <c r="N209" s="130"/>
      <c r="O209" s="130"/>
      <c r="P209" s="130"/>
      <c r="Q209" s="130"/>
      <c r="R209" s="130"/>
      <c r="S209" s="130"/>
      <c r="T209" s="214"/>
      <c r="U209" t="s">
        <v>261</v>
      </c>
    </row>
    <row r="210" spans="1:32" ht="63" hidden="1" customHeight="1" x14ac:dyDescent="0.25">
      <c r="A210" s="627"/>
      <c r="B210" s="605"/>
      <c r="C210" s="609"/>
      <c r="D210" s="311" t="s">
        <v>262</v>
      </c>
      <c r="E210" s="609"/>
      <c r="F210" s="611"/>
      <c r="G210" s="708"/>
      <c r="H210" s="290"/>
      <c r="I210" s="256"/>
      <c r="J210" s="130"/>
      <c r="K210" s="130"/>
      <c r="L210" s="130"/>
      <c r="M210" s="130"/>
      <c r="N210" s="130"/>
      <c r="O210" s="130"/>
      <c r="P210" s="130"/>
      <c r="Q210" s="130"/>
      <c r="R210" s="130"/>
      <c r="S210" s="130"/>
      <c r="T210" s="214"/>
    </row>
    <row r="211" spans="1:32" ht="11.25" hidden="1" customHeight="1" x14ac:dyDescent="0.25">
      <c r="A211" s="424"/>
      <c r="B211" s="785" t="s">
        <v>88</v>
      </c>
      <c r="C211" s="726"/>
      <c r="D211" s="159">
        <f>D212</f>
        <v>0</v>
      </c>
      <c r="E211" s="153"/>
      <c r="F211" s="153"/>
      <c r="G211" s="179"/>
      <c r="H211" s="195"/>
      <c r="I211" s="257"/>
      <c r="J211" s="131"/>
      <c r="K211" s="131"/>
      <c r="L211" s="131"/>
      <c r="M211" s="131"/>
      <c r="N211" s="131"/>
      <c r="O211" s="131"/>
      <c r="P211" s="131"/>
      <c r="Q211" s="131"/>
      <c r="R211" s="131"/>
      <c r="S211" s="131"/>
      <c r="T211" s="215"/>
    </row>
    <row r="212" spans="1:32" ht="14.25" hidden="1" customHeight="1" x14ac:dyDescent="0.25">
      <c r="A212" s="786"/>
      <c r="B212" s="699" t="s">
        <v>312</v>
      </c>
      <c r="C212" s="787">
        <v>2210</v>
      </c>
      <c r="D212" s="356">
        <v>0</v>
      </c>
      <c r="E212" s="608" t="s">
        <v>22</v>
      </c>
      <c r="F212" s="610" t="s">
        <v>423</v>
      </c>
      <c r="G212" s="789"/>
      <c r="H212" s="288">
        <f>SUM(I212:T212)</f>
        <v>0</v>
      </c>
      <c r="I212" s="256"/>
      <c r="J212" s="130"/>
      <c r="K212" s="130"/>
      <c r="L212" s="130"/>
      <c r="M212" s="130"/>
      <c r="N212" s="130"/>
      <c r="O212" s="130"/>
      <c r="P212" s="130"/>
      <c r="Q212" s="130"/>
      <c r="R212" s="130"/>
      <c r="S212" s="130"/>
      <c r="T212" s="214"/>
      <c r="U212" t="s">
        <v>130</v>
      </c>
    </row>
    <row r="213" spans="1:32" ht="28.5" hidden="1" customHeight="1" x14ac:dyDescent="0.25">
      <c r="A213" s="627"/>
      <c r="B213" s="700"/>
      <c r="C213" s="788"/>
      <c r="D213" s="311" t="s">
        <v>313</v>
      </c>
      <c r="E213" s="609"/>
      <c r="F213" s="611"/>
      <c r="G213" s="708"/>
      <c r="H213" s="290"/>
      <c r="I213" s="256"/>
      <c r="J213" s="130"/>
      <c r="K213" s="130"/>
      <c r="L213" s="130"/>
      <c r="M213" s="130"/>
      <c r="N213" s="130"/>
      <c r="O213" s="130"/>
      <c r="P213" s="130"/>
      <c r="Q213" s="130"/>
      <c r="R213" s="130"/>
      <c r="S213" s="130"/>
      <c r="T213" s="214"/>
    </row>
    <row r="214" spans="1:32" s="160" customFormat="1" ht="15.75" hidden="1" customHeight="1" x14ac:dyDescent="0.25">
      <c r="A214" s="415"/>
      <c r="B214" s="782" t="s">
        <v>98</v>
      </c>
      <c r="C214" s="710"/>
      <c r="D214" s="158">
        <f>D215+D219+D217</f>
        <v>0</v>
      </c>
      <c r="E214" s="73"/>
      <c r="F214" s="73"/>
      <c r="G214" s="161"/>
      <c r="H214" s="195"/>
      <c r="I214" s="257"/>
      <c r="J214" s="131"/>
      <c r="K214" s="131"/>
      <c r="L214" s="131"/>
      <c r="M214" s="131"/>
      <c r="N214" s="131"/>
      <c r="O214" s="131"/>
      <c r="P214" s="131"/>
      <c r="Q214" s="131"/>
      <c r="R214" s="131"/>
      <c r="S214" s="131"/>
      <c r="T214" s="215"/>
      <c r="U214" s="42"/>
      <c r="V214" s="42"/>
      <c r="W214" s="42"/>
      <c r="X214" s="42"/>
      <c r="Y214" s="42"/>
      <c r="Z214" s="42"/>
      <c r="AA214" s="42"/>
      <c r="AB214" s="42"/>
      <c r="AC214" s="42"/>
      <c r="AD214" s="42"/>
      <c r="AE214" s="42"/>
      <c r="AF214" s="42"/>
    </row>
    <row r="215" spans="1:32" ht="15.75" hidden="1" customHeight="1" x14ac:dyDescent="0.25">
      <c r="A215" s="626"/>
      <c r="B215" s="604" t="s">
        <v>399</v>
      </c>
      <c r="C215" s="608">
        <v>2210</v>
      </c>
      <c r="D215" s="356">
        <v>0</v>
      </c>
      <c r="E215" s="608" t="s">
        <v>22</v>
      </c>
      <c r="F215" s="610" t="s">
        <v>423</v>
      </c>
      <c r="G215" s="707"/>
      <c r="H215" s="288">
        <f>S215</f>
        <v>0</v>
      </c>
      <c r="I215" s="256"/>
      <c r="J215" s="130"/>
      <c r="K215" s="130"/>
      <c r="L215" s="130"/>
      <c r="M215" s="130"/>
      <c r="N215" s="130"/>
      <c r="O215" s="130"/>
      <c r="P215" s="130"/>
      <c r="Q215" s="130"/>
      <c r="R215" s="130"/>
      <c r="S215" s="130"/>
      <c r="T215" s="214"/>
    </row>
    <row r="216" spans="1:32" ht="13.5" hidden="1" customHeight="1" x14ac:dyDescent="0.25">
      <c r="A216" s="627"/>
      <c r="B216" s="605"/>
      <c r="C216" s="609"/>
      <c r="D216" s="326" t="s">
        <v>159</v>
      </c>
      <c r="E216" s="609"/>
      <c r="F216" s="611"/>
      <c r="G216" s="708"/>
      <c r="H216" s="290"/>
      <c r="I216" s="256"/>
      <c r="J216" s="130"/>
      <c r="K216" s="130"/>
      <c r="L216" s="130"/>
      <c r="M216" s="130"/>
      <c r="N216" s="130"/>
      <c r="O216" s="130"/>
      <c r="P216" s="130"/>
      <c r="Q216" s="130"/>
      <c r="R216" s="130"/>
      <c r="S216" s="130"/>
      <c r="T216" s="214"/>
    </row>
    <row r="217" spans="1:32" ht="14.25" hidden="1" customHeight="1" x14ac:dyDescent="0.25">
      <c r="A217" s="626"/>
      <c r="B217" s="604" t="s">
        <v>306</v>
      </c>
      <c r="C217" s="608">
        <v>2210</v>
      </c>
      <c r="D217" s="357">
        <v>0</v>
      </c>
      <c r="E217" s="608" t="s">
        <v>22</v>
      </c>
      <c r="F217" s="610" t="s">
        <v>423</v>
      </c>
      <c r="G217" s="707"/>
      <c r="H217" s="290">
        <f>P217</f>
        <v>0</v>
      </c>
      <c r="I217" s="256"/>
      <c r="J217" s="130"/>
      <c r="K217" s="130"/>
      <c r="L217" s="130"/>
      <c r="M217" s="130"/>
      <c r="N217" s="130"/>
      <c r="O217" s="130"/>
      <c r="P217" s="130"/>
      <c r="Q217" s="130"/>
      <c r="R217" s="130"/>
      <c r="S217" s="130"/>
      <c r="T217" s="214"/>
      <c r="U217" t="s">
        <v>123</v>
      </c>
    </row>
    <row r="218" spans="1:32" ht="27.75" hidden="1" customHeight="1" x14ac:dyDescent="0.25">
      <c r="A218" s="627"/>
      <c r="B218" s="605"/>
      <c r="C218" s="609"/>
      <c r="D218" s="326" t="s">
        <v>333</v>
      </c>
      <c r="E218" s="609"/>
      <c r="F218" s="611"/>
      <c r="G218" s="708"/>
      <c r="H218" s="290"/>
      <c r="I218" s="256"/>
      <c r="J218" s="130"/>
      <c r="K218" s="130"/>
      <c r="L218" s="130"/>
      <c r="M218" s="130"/>
      <c r="N218" s="130"/>
      <c r="O218" s="130"/>
      <c r="P218" s="130"/>
      <c r="Q218" s="130"/>
      <c r="R218" s="130"/>
      <c r="S218" s="130"/>
      <c r="T218" s="214"/>
    </row>
    <row r="219" spans="1:32" ht="12.75" hidden="1" customHeight="1" x14ac:dyDescent="0.25">
      <c r="A219" s="626"/>
      <c r="B219" s="604" t="s">
        <v>94</v>
      </c>
      <c r="C219" s="608">
        <v>2210</v>
      </c>
      <c r="D219" s="327">
        <f>1800-1800</f>
        <v>0</v>
      </c>
      <c r="E219" s="608" t="s">
        <v>22</v>
      </c>
      <c r="F219" s="610" t="s">
        <v>423</v>
      </c>
      <c r="G219" s="707"/>
      <c r="H219" s="288">
        <f>SUM(I219:T219)</f>
        <v>0</v>
      </c>
      <c r="I219" s="256"/>
      <c r="J219" s="130"/>
      <c r="K219" s="130"/>
      <c r="L219" s="130"/>
      <c r="M219" s="130"/>
      <c r="N219" s="130"/>
      <c r="O219" s="130"/>
      <c r="P219" s="130"/>
      <c r="Q219" s="130"/>
      <c r="R219" s="130"/>
      <c r="S219" s="130"/>
      <c r="T219" s="214"/>
    </row>
    <row r="220" spans="1:32" ht="12.75" hidden="1" customHeight="1" x14ac:dyDescent="0.25">
      <c r="A220" s="627"/>
      <c r="B220" s="605"/>
      <c r="C220" s="609"/>
      <c r="D220" s="311" t="s">
        <v>100</v>
      </c>
      <c r="E220" s="609"/>
      <c r="F220" s="611"/>
      <c r="G220" s="708"/>
      <c r="H220" s="290"/>
      <c r="I220" s="256"/>
      <c r="J220" s="130"/>
      <c r="K220" s="130"/>
      <c r="L220" s="130"/>
      <c r="M220" s="130"/>
      <c r="N220" s="130"/>
      <c r="O220" s="130"/>
      <c r="P220" s="130"/>
      <c r="Q220" s="130"/>
      <c r="R220" s="130"/>
      <c r="S220" s="130"/>
      <c r="T220" s="214"/>
    </row>
    <row r="221" spans="1:32" s="160" customFormat="1" ht="15.75" hidden="1" customHeight="1" x14ac:dyDescent="0.25">
      <c r="A221" s="415"/>
      <c r="B221" s="782" t="s">
        <v>97</v>
      </c>
      <c r="C221" s="710"/>
      <c r="D221" s="158">
        <f>D222+D224</f>
        <v>0</v>
      </c>
      <c r="E221" s="73"/>
      <c r="F221" s="73"/>
      <c r="G221" s="161"/>
      <c r="H221" s="196"/>
      <c r="I221" s="259"/>
      <c r="J221" s="164"/>
      <c r="K221" s="164"/>
      <c r="L221" s="164"/>
      <c r="M221" s="164"/>
      <c r="N221" s="164"/>
      <c r="O221" s="164"/>
      <c r="P221" s="164"/>
      <c r="Q221" s="164"/>
      <c r="R221" s="164"/>
      <c r="S221" s="164"/>
      <c r="T221" s="217"/>
    </row>
    <row r="222" spans="1:32" ht="16.5" hidden="1" customHeight="1" x14ac:dyDescent="0.25">
      <c r="A222" s="783"/>
      <c r="B222" s="699" t="s">
        <v>393</v>
      </c>
      <c r="C222" s="608">
        <v>2210</v>
      </c>
      <c r="D222" s="357">
        <v>0</v>
      </c>
      <c r="E222" s="608" t="s">
        <v>22</v>
      </c>
      <c r="F222" s="610" t="s">
        <v>423</v>
      </c>
      <c r="G222" s="707"/>
      <c r="H222" s="288">
        <f>S222</f>
        <v>0</v>
      </c>
      <c r="I222" s="256"/>
      <c r="J222" s="130"/>
      <c r="K222" s="130"/>
      <c r="L222" s="130"/>
      <c r="M222" s="130"/>
      <c r="N222" s="130"/>
      <c r="O222" s="130"/>
      <c r="P222" s="130"/>
      <c r="Q222" s="130"/>
      <c r="R222" s="130"/>
      <c r="S222" s="130"/>
      <c r="T222" s="214"/>
    </row>
    <row r="223" spans="1:32" ht="24.75" hidden="1" customHeight="1" x14ac:dyDescent="0.25">
      <c r="A223" s="784"/>
      <c r="B223" s="700"/>
      <c r="C223" s="609"/>
      <c r="D223" s="321" t="s">
        <v>394</v>
      </c>
      <c r="E223" s="609"/>
      <c r="F223" s="611"/>
      <c r="G223" s="708"/>
      <c r="H223" s="290"/>
      <c r="I223" s="256"/>
      <c r="J223" s="130"/>
      <c r="K223" s="130"/>
      <c r="L223" s="130"/>
      <c r="M223" s="130"/>
      <c r="N223" s="130"/>
      <c r="O223" s="130"/>
      <c r="P223" s="130"/>
      <c r="Q223" s="130"/>
      <c r="R223" s="130"/>
      <c r="S223" s="130"/>
      <c r="T223" s="214"/>
    </row>
    <row r="224" spans="1:32" ht="23.25" hidden="1" customHeight="1" x14ac:dyDescent="0.25">
      <c r="A224" s="783"/>
      <c r="B224" s="699" t="s">
        <v>325</v>
      </c>
      <c r="C224" s="608">
        <v>2210</v>
      </c>
      <c r="D224" s="357">
        <v>0</v>
      </c>
      <c r="E224" s="608" t="s">
        <v>22</v>
      </c>
      <c r="F224" s="610" t="s">
        <v>423</v>
      </c>
      <c r="G224" s="707"/>
      <c r="H224" s="288">
        <f>SUM(I224:T224)</f>
        <v>0</v>
      </c>
      <c r="I224" s="130"/>
      <c r="J224" s="130"/>
      <c r="K224" s="130"/>
      <c r="L224" s="130"/>
      <c r="M224" s="130"/>
      <c r="N224" s="130"/>
      <c r="O224" s="130"/>
      <c r="P224" s="130"/>
      <c r="Q224" s="130"/>
      <c r="R224" s="130"/>
      <c r="S224" s="130"/>
      <c r="T224" s="214"/>
      <c r="U224" t="s">
        <v>158</v>
      </c>
    </row>
    <row r="225" spans="1:21" ht="62.25" hidden="1" customHeight="1" x14ac:dyDescent="0.25">
      <c r="A225" s="784"/>
      <c r="B225" s="700"/>
      <c r="C225" s="609"/>
      <c r="D225" s="309" t="s">
        <v>326</v>
      </c>
      <c r="E225" s="609"/>
      <c r="F225" s="611"/>
      <c r="G225" s="708"/>
      <c r="H225" s="290"/>
      <c r="I225" s="130"/>
      <c r="J225" s="130"/>
      <c r="K225" s="130"/>
      <c r="L225" s="130"/>
      <c r="M225" s="130"/>
      <c r="N225" s="130"/>
      <c r="O225" s="130"/>
      <c r="P225" s="130"/>
      <c r="Q225" s="130"/>
      <c r="R225" s="130"/>
      <c r="S225" s="130"/>
      <c r="T225" s="214"/>
    </row>
    <row r="226" spans="1:21" ht="15.75" hidden="1" customHeight="1" x14ac:dyDescent="0.25">
      <c r="A226" s="427"/>
      <c r="B226" s="297" t="s">
        <v>134</v>
      </c>
      <c r="C226" s="152"/>
      <c r="D226" s="158">
        <f>D227</f>
        <v>0</v>
      </c>
      <c r="E226" s="153"/>
      <c r="F226" s="153"/>
      <c r="G226" s="296"/>
      <c r="H226" s="195"/>
      <c r="I226" s="131"/>
      <c r="J226" s="131"/>
      <c r="K226" s="131"/>
      <c r="L226" s="131"/>
      <c r="M226" s="131"/>
      <c r="N226" s="131"/>
      <c r="O226" s="131"/>
      <c r="P226" s="131"/>
      <c r="Q226" s="131"/>
      <c r="R226" s="131"/>
      <c r="S226" s="131"/>
      <c r="T226" s="215"/>
    </row>
    <row r="227" spans="1:21" ht="14.25" hidden="1" customHeight="1" x14ac:dyDescent="0.25">
      <c r="A227" s="780"/>
      <c r="B227" s="699" t="s">
        <v>614</v>
      </c>
      <c r="C227" s="608">
        <v>2210</v>
      </c>
      <c r="D227" s="356">
        <v>0</v>
      </c>
      <c r="E227" s="608" t="s">
        <v>22</v>
      </c>
      <c r="F227" s="610" t="s">
        <v>423</v>
      </c>
      <c r="G227" s="707"/>
      <c r="H227" s="290">
        <f>Q227</f>
        <v>0</v>
      </c>
      <c r="I227" s="130"/>
      <c r="J227" s="130"/>
      <c r="K227" s="130"/>
      <c r="L227" s="130"/>
      <c r="M227" s="130"/>
      <c r="N227" s="130"/>
      <c r="O227" s="130"/>
      <c r="P227" s="130"/>
      <c r="Q227" s="130"/>
      <c r="R227" s="130"/>
      <c r="S227" s="130"/>
      <c r="T227" s="214"/>
      <c r="U227" t="s">
        <v>117</v>
      </c>
    </row>
    <row r="228" spans="1:21" ht="45" hidden="1" customHeight="1" x14ac:dyDescent="0.25">
      <c r="A228" s="781"/>
      <c r="B228" s="700"/>
      <c r="C228" s="609"/>
      <c r="D228" s="453" t="s">
        <v>322</v>
      </c>
      <c r="E228" s="609"/>
      <c r="F228" s="611"/>
      <c r="G228" s="708"/>
      <c r="H228" s="290"/>
      <c r="I228" s="130"/>
      <c r="J228" s="130"/>
      <c r="K228" s="130"/>
      <c r="L228" s="130"/>
      <c r="M228" s="130"/>
      <c r="N228" s="130"/>
      <c r="O228" s="130"/>
      <c r="P228" s="130"/>
      <c r="Q228" s="130"/>
      <c r="R228" s="130"/>
      <c r="S228" s="130"/>
      <c r="T228" s="214"/>
    </row>
    <row r="229" spans="1:21" ht="16.5" hidden="1" customHeight="1" x14ac:dyDescent="0.25">
      <c r="A229" s="428"/>
      <c r="B229" s="298" t="s">
        <v>360</v>
      </c>
      <c r="C229" s="72"/>
      <c r="D229" s="158">
        <f>D230+D232</f>
        <v>0</v>
      </c>
      <c r="E229" s="73"/>
      <c r="F229" s="73"/>
      <c r="G229" s="161"/>
      <c r="H229" s="196"/>
      <c r="I229" s="131"/>
      <c r="J229" s="164"/>
      <c r="K229" s="164"/>
      <c r="L229" s="164"/>
      <c r="M229" s="164"/>
      <c r="N229" s="164"/>
      <c r="O229" s="164"/>
      <c r="P229" s="164"/>
      <c r="Q229" s="164"/>
      <c r="R229" s="164"/>
      <c r="S229" s="164"/>
      <c r="T229" s="217"/>
    </row>
    <row r="230" spans="1:21" ht="15.75" hidden="1" customHeight="1" x14ac:dyDescent="0.25">
      <c r="A230" s="780"/>
      <c r="B230" s="699" t="s">
        <v>361</v>
      </c>
      <c r="C230" s="608">
        <v>2210</v>
      </c>
      <c r="D230" s="356">
        <v>0</v>
      </c>
      <c r="E230" s="608" t="s">
        <v>22</v>
      </c>
      <c r="F230" s="610" t="s">
        <v>423</v>
      </c>
      <c r="G230" s="707"/>
      <c r="H230" s="290">
        <f>S230</f>
        <v>0</v>
      </c>
      <c r="I230" s="295"/>
      <c r="J230" s="130"/>
      <c r="K230" s="130"/>
      <c r="L230" s="130"/>
      <c r="M230" s="130"/>
      <c r="N230" s="130"/>
      <c r="O230" s="130"/>
      <c r="P230" s="130"/>
      <c r="Q230" s="130"/>
      <c r="R230" s="130"/>
      <c r="S230" s="130"/>
      <c r="T230" s="214"/>
      <c r="U230" t="s">
        <v>135</v>
      </c>
    </row>
    <row r="231" spans="1:21" ht="22.5" hidden="1" customHeight="1" x14ac:dyDescent="0.25">
      <c r="A231" s="781"/>
      <c r="B231" s="700"/>
      <c r="C231" s="609"/>
      <c r="D231" s="326" t="s">
        <v>362</v>
      </c>
      <c r="E231" s="609"/>
      <c r="F231" s="611"/>
      <c r="G231" s="708"/>
      <c r="H231" s="290"/>
      <c r="I231" s="130"/>
      <c r="J231" s="130"/>
      <c r="K231" s="130"/>
      <c r="L231" s="130"/>
      <c r="M231" s="130"/>
      <c r="N231" s="130"/>
      <c r="O231" s="130"/>
      <c r="P231" s="130"/>
      <c r="Q231" s="130"/>
      <c r="R231" s="130"/>
      <c r="S231" s="130"/>
      <c r="T231" s="214"/>
    </row>
    <row r="232" spans="1:21" ht="15" hidden="1" customHeight="1" x14ac:dyDescent="0.25">
      <c r="A232" s="780"/>
      <c r="B232" s="604" t="s">
        <v>139</v>
      </c>
      <c r="C232" s="610">
        <v>2210</v>
      </c>
      <c r="D232" s="327">
        <v>0</v>
      </c>
      <c r="E232" s="608" t="s">
        <v>22</v>
      </c>
      <c r="F232" s="610" t="s">
        <v>423</v>
      </c>
      <c r="G232" s="707"/>
      <c r="H232" s="290">
        <f>O232</f>
        <v>0</v>
      </c>
      <c r="I232" s="130"/>
      <c r="J232" s="130"/>
      <c r="K232" s="130"/>
      <c r="L232" s="130"/>
      <c r="M232" s="130"/>
      <c r="N232" s="130"/>
      <c r="O232" s="130"/>
      <c r="P232" s="130"/>
      <c r="Q232" s="130"/>
      <c r="R232" s="130"/>
      <c r="S232" s="130"/>
      <c r="T232" s="214"/>
      <c r="U232" t="s">
        <v>138</v>
      </c>
    </row>
    <row r="233" spans="1:21" ht="23.25" hidden="1" customHeight="1" x14ac:dyDescent="0.25">
      <c r="A233" s="781"/>
      <c r="B233" s="605"/>
      <c r="C233" s="611"/>
      <c r="D233" s="326" t="s">
        <v>137</v>
      </c>
      <c r="E233" s="609"/>
      <c r="F233" s="611"/>
      <c r="G233" s="708"/>
      <c r="H233" s="290"/>
      <c r="I233" s="302"/>
      <c r="J233" s="130"/>
      <c r="K233" s="130"/>
      <c r="L233" s="130"/>
      <c r="M233" s="130"/>
      <c r="N233" s="130"/>
      <c r="O233" s="130"/>
      <c r="P233" s="130"/>
      <c r="Q233" s="130"/>
      <c r="R233" s="130"/>
      <c r="S233" s="130"/>
      <c r="T233" s="214"/>
    </row>
    <row r="234" spans="1:21" ht="26.25" hidden="1" customHeight="1" x14ac:dyDescent="0.25">
      <c r="A234" s="429"/>
      <c r="B234" s="782" t="s">
        <v>147</v>
      </c>
      <c r="C234" s="710"/>
      <c r="D234" s="158">
        <f>D235+D237+D239</f>
        <v>0</v>
      </c>
      <c r="E234" s="153"/>
      <c r="F234" s="153"/>
      <c r="G234" s="296"/>
      <c r="H234" s="195"/>
      <c r="I234" s="303"/>
      <c r="J234" s="131"/>
      <c r="K234" s="131"/>
      <c r="L234" s="131"/>
      <c r="M234" s="131"/>
      <c r="N234" s="131"/>
      <c r="O234" s="131"/>
      <c r="P234" s="131"/>
      <c r="Q234" s="131"/>
      <c r="R234" s="131"/>
      <c r="S234" s="131"/>
      <c r="T234" s="215"/>
    </row>
    <row r="235" spans="1:21" ht="18" hidden="1" customHeight="1" x14ac:dyDescent="0.25">
      <c r="A235" s="780"/>
      <c r="B235" s="604" t="s">
        <v>150</v>
      </c>
      <c r="C235" s="610">
        <v>2210</v>
      </c>
      <c r="D235" s="325">
        <f>166440+1096-167536</f>
        <v>0</v>
      </c>
      <c r="E235" s="608" t="s">
        <v>22</v>
      </c>
      <c r="F235" s="610" t="s">
        <v>423</v>
      </c>
      <c r="G235" s="707"/>
      <c r="H235" s="290">
        <f>R235</f>
        <v>0</v>
      </c>
      <c r="I235" s="299"/>
      <c r="J235" s="130"/>
      <c r="K235" s="130"/>
      <c r="L235" s="130"/>
      <c r="M235" s="130"/>
      <c r="N235" s="130"/>
      <c r="O235" s="130"/>
      <c r="P235" s="130"/>
      <c r="Q235" s="130"/>
      <c r="R235" s="130"/>
      <c r="S235" s="130"/>
      <c r="T235" s="214"/>
    </row>
    <row r="236" spans="1:21" ht="11.25" hidden="1" customHeight="1" x14ac:dyDescent="0.25">
      <c r="A236" s="781"/>
      <c r="B236" s="605"/>
      <c r="C236" s="611"/>
      <c r="D236" s="326" t="s">
        <v>100</v>
      </c>
      <c r="E236" s="609"/>
      <c r="F236" s="611"/>
      <c r="G236" s="708"/>
      <c r="H236" s="290"/>
      <c r="I236" s="299"/>
      <c r="J236" s="130"/>
      <c r="K236" s="130"/>
      <c r="L236" s="130"/>
      <c r="M236" s="130"/>
      <c r="N236" s="130"/>
      <c r="O236" s="130"/>
      <c r="P236" s="130"/>
      <c r="Q236" s="130"/>
      <c r="R236" s="130"/>
      <c r="S236" s="130"/>
      <c r="T236" s="214"/>
    </row>
    <row r="237" spans="1:21" ht="16.5" hidden="1" customHeight="1" x14ac:dyDescent="0.25">
      <c r="A237" s="780"/>
      <c r="B237" s="604" t="s">
        <v>148</v>
      </c>
      <c r="C237" s="610">
        <v>2210</v>
      </c>
      <c r="D237" s="327">
        <f>4200-1096-3104</f>
        <v>0</v>
      </c>
      <c r="E237" s="608" t="s">
        <v>22</v>
      </c>
      <c r="F237" s="610" t="s">
        <v>423</v>
      </c>
      <c r="G237" s="707"/>
      <c r="H237" s="290">
        <f>R237</f>
        <v>0</v>
      </c>
      <c r="I237" s="299"/>
      <c r="J237" s="130"/>
      <c r="K237" s="130"/>
      <c r="L237" s="130"/>
      <c r="M237" s="130"/>
      <c r="N237" s="130"/>
      <c r="O237" s="130"/>
      <c r="P237" s="130"/>
      <c r="Q237" s="130"/>
      <c r="R237" s="130"/>
      <c r="S237" s="130"/>
      <c r="T237" s="214"/>
    </row>
    <row r="238" spans="1:21" ht="14.25" hidden="1" customHeight="1" x14ac:dyDescent="0.25">
      <c r="A238" s="781"/>
      <c r="B238" s="605"/>
      <c r="C238" s="611"/>
      <c r="D238" s="326" t="s">
        <v>100</v>
      </c>
      <c r="E238" s="609"/>
      <c r="F238" s="611"/>
      <c r="G238" s="708"/>
      <c r="H238" s="290"/>
      <c r="I238" s="299"/>
      <c r="J238" s="130"/>
      <c r="K238" s="130"/>
      <c r="L238" s="130"/>
      <c r="M238" s="130"/>
      <c r="N238" s="130"/>
      <c r="O238" s="130"/>
      <c r="P238" s="130"/>
      <c r="Q238" s="130"/>
      <c r="R238" s="130"/>
      <c r="S238" s="130"/>
      <c r="T238" s="214"/>
    </row>
    <row r="239" spans="1:21" ht="13.5" hidden="1" customHeight="1" x14ac:dyDescent="0.25">
      <c r="A239" s="780"/>
      <c r="B239" s="604" t="s">
        <v>149</v>
      </c>
      <c r="C239" s="610">
        <v>2210</v>
      </c>
      <c r="D239" s="326">
        <f>28221.5-2364-4715-6816-1486-100-1895.52-1310.46-175.44-197.64-1260-895.97-1423.92-1511.94-232.62-222-457.91-671.04-2486.04</f>
        <v>0</v>
      </c>
      <c r="E239" s="608" t="s">
        <v>22</v>
      </c>
      <c r="F239" s="610" t="s">
        <v>423</v>
      </c>
      <c r="G239" s="707"/>
      <c r="H239" s="290">
        <f>R239</f>
        <v>0</v>
      </c>
      <c r="I239" s="299"/>
      <c r="J239" s="130"/>
      <c r="K239" s="130"/>
      <c r="L239" s="130"/>
      <c r="M239" s="130"/>
      <c r="N239" s="130"/>
      <c r="O239" s="130"/>
      <c r="P239" s="130"/>
      <c r="Q239" s="130"/>
      <c r="R239" s="130"/>
      <c r="S239" s="130"/>
      <c r="T239" s="214"/>
    </row>
    <row r="240" spans="1:21" ht="15" hidden="1" customHeight="1" thickBot="1" x14ac:dyDescent="0.3">
      <c r="A240" s="781"/>
      <c r="B240" s="605"/>
      <c r="C240" s="611"/>
      <c r="D240" s="326" t="s">
        <v>100</v>
      </c>
      <c r="E240" s="609"/>
      <c r="F240" s="611"/>
      <c r="G240" s="708"/>
      <c r="H240" s="290"/>
      <c r="I240" s="260"/>
      <c r="J240" s="130"/>
      <c r="K240" s="130"/>
      <c r="L240" s="130"/>
      <c r="M240" s="130"/>
      <c r="N240" s="130"/>
      <c r="O240" s="130"/>
      <c r="P240" s="130"/>
      <c r="Q240" s="130"/>
      <c r="R240" s="130"/>
      <c r="S240" s="130"/>
      <c r="T240" s="214"/>
    </row>
    <row r="241" spans="1:24" ht="18" customHeight="1" thickBot="1" x14ac:dyDescent="0.3">
      <c r="A241" s="30"/>
      <c r="B241" s="776" t="s">
        <v>14</v>
      </c>
      <c r="C241" s="777"/>
      <c r="D241" s="100">
        <f>SUM(D10+D23+D28+D59+D64+D71+D82+D92+D121+D194+D199+D87+D202+D211+D214+D221+D226+D229+D234)</f>
        <v>4.5474735088646412E-13</v>
      </c>
      <c r="E241" s="101"/>
      <c r="F241" s="101"/>
      <c r="G241" s="180"/>
      <c r="H241" s="240">
        <f>H11+H24+H26+H29+H33+H37+H43+H47+H53+H60+H62+H65+H72+H83+H85+H88+H93+H101+H105+H109+H117+H122+H136+H138+H142+H144+H146+H148+H150+H156+H160+H168+H170+H172+H176+H178+H180+H182+H184+H186+H188+H195+H200+H203+H212+H215+H219+H222+H224+H67+H227+H140+H134+H162+H39+H128+H124+H74+H41+H217+H15+H103+H190+H205+H57+H230+H232+H207+H209+H192+H17+H21+H132+H49+H152+H113+H115+H69+H19+H51+H130+H158+H13+H197+H31+H174+H95+H35+H97+H164+H55+H154+H90+H111+H126+H80+H78+H76+H107+H119</f>
        <v>0</v>
      </c>
      <c r="I241" s="240">
        <f>I11+I24+I26+I29+I33+I37+I43+I47+I53+I60+I62+I65+I72+I83+I85+I88+I93+I101+I105+I109+I117+I122+I136+I138+I142+I144+I146+I148+I150+I156+I160+I168+I170+I172+I176+I178+I180+I182+I184+I186+I188+I195+I200+I203+I212+I215+I219+I222+I224+I67+I227+I140+I134+I162+I39+I128+I124+I74+I41+I217+I15+I103+I190+I205+I57+I230+I232+I207+I209+I192+I17+I21+I132+I49+I152+I113+I115+I69+I19+I51+I130+I158+I13</f>
        <v>0</v>
      </c>
      <c r="J241" s="240">
        <f t="shared" ref="J241:T241" si="0">J11+J24+J26+J29+J33+J37+J43+J47+J53+J60+J62+J65+J72+J83+J85+J88+J93+J101+J105+J109+J117+J122+J136+J138+J142+J144+J146+J148+J150+J156+J160+J168+J170+J172+J176+J178+J180+J182+J184+J186+J188+J195+J200+J203+J212+J215+J219+J222+J224+J67+J227+J140+J134+J162+J39+J128+J124+J74+J41+J217+J15+J103+J190+J205+J57+J230+J232+J207+J209+J192+J17+J21+J132+J49+J152+J113+J115+J69+J19+J51+J130+J158+J13</f>
        <v>0</v>
      </c>
      <c r="K241" s="240">
        <f t="shared" si="0"/>
        <v>0</v>
      </c>
      <c r="L241" s="240">
        <f t="shared" si="0"/>
        <v>0</v>
      </c>
      <c r="M241" s="240">
        <f t="shared" si="0"/>
        <v>0</v>
      </c>
      <c r="N241" s="240">
        <f t="shared" si="0"/>
        <v>0</v>
      </c>
      <c r="O241" s="240">
        <f t="shared" si="0"/>
        <v>0</v>
      </c>
      <c r="P241" s="240">
        <f t="shared" si="0"/>
        <v>0</v>
      </c>
      <c r="Q241" s="240">
        <f t="shared" si="0"/>
        <v>0</v>
      </c>
      <c r="R241" s="240">
        <f t="shared" si="0"/>
        <v>0</v>
      </c>
      <c r="S241" s="240">
        <f t="shared" si="0"/>
        <v>0</v>
      </c>
      <c r="T241" s="240">
        <f t="shared" si="0"/>
        <v>0</v>
      </c>
    </row>
    <row r="242" spans="1:24" ht="18.75" customHeight="1" thickBot="1" x14ac:dyDescent="0.3">
      <c r="A242" s="614"/>
      <c r="B242" s="754" t="s">
        <v>32</v>
      </c>
      <c r="C242" s="104"/>
      <c r="D242" s="102">
        <f>D253</f>
        <v>0</v>
      </c>
      <c r="E242" s="778">
        <f>22396</f>
        <v>22396</v>
      </c>
      <c r="F242" s="630"/>
      <c r="G242" s="758"/>
      <c r="H242" s="197"/>
      <c r="I242" s="261"/>
      <c r="J242" s="140"/>
      <c r="K242" s="140"/>
      <c r="L242" s="140"/>
      <c r="M242" s="140"/>
      <c r="N242" s="140"/>
      <c r="O242" s="140"/>
      <c r="P242" s="140"/>
      <c r="Q242" s="140"/>
      <c r="R242" s="140"/>
      <c r="S242" s="140"/>
      <c r="T242" s="218"/>
    </row>
    <row r="243" spans="1:24" ht="24" customHeight="1" thickBot="1" x14ac:dyDescent="0.3">
      <c r="A243" s="615"/>
      <c r="B243" s="755"/>
      <c r="C243" s="105">
        <v>2220</v>
      </c>
      <c r="D243" s="103" t="s">
        <v>540</v>
      </c>
      <c r="E243" s="779"/>
      <c r="F243" s="631"/>
      <c r="G243" s="759"/>
      <c r="H243" s="197"/>
      <c r="I243" s="262"/>
      <c r="J243" s="140"/>
      <c r="K243" s="140"/>
      <c r="L243" s="140"/>
      <c r="M243" s="140"/>
      <c r="N243" s="140"/>
      <c r="O243" s="140"/>
      <c r="P243" s="140"/>
      <c r="Q243" s="140"/>
      <c r="R243" s="140"/>
      <c r="S243" s="140"/>
      <c r="T243" s="218"/>
    </row>
    <row r="244" spans="1:24" ht="16.5" hidden="1" customHeight="1" x14ac:dyDescent="0.25">
      <c r="A244" s="30"/>
      <c r="B244" s="752" t="s">
        <v>32</v>
      </c>
      <c r="C244" s="753"/>
      <c r="D244" s="96">
        <f>D245+D249+D251+D247</f>
        <v>0</v>
      </c>
      <c r="E244" s="19"/>
      <c r="F244" s="19"/>
      <c r="G244" s="181"/>
      <c r="H244" s="198"/>
      <c r="I244" s="263"/>
      <c r="J244" s="141"/>
      <c r="K244" s="141"/>
      <c r="L244" s="141"/>
      <c r="M244" s="141"/>
      <c r="N244" s="141"/>
      <c r="O244" s="141"/>
      <c r="P244" s="141"/>
      <c r="Q244" s="141"/>
      <c r="R244" s="141"/>
      <c r="S244" s="141"/>
      <c r="T244" s="219"/>
    </row>
    <row r="245" spans="1:24" ht="14.25" hidden="1" customHeight="1" x14ac:dyDescent="0.25">
      <c r="A245" s="626"/>
      <c r="B245" s="703" t="s">
        <v>433</v>
      </c>
      <c r="C245" s="667">
        <v>2220</v>
      </c>
      <c r="D245" s="433">
        <v>0</v>
      </c>
      <c r="E245" s="667" t="s">
        <v>22</v>
      </c>
      <c r="F245" s="628" t="s">
        <v>423</v>
      </c>
      <c r="G245" s="707"/>
      <c r="H245" s="290">
        <f>SUM(I245:T245)</f>
        <v>0</v>
      </c>
      <c r="I245" s="256"/>
      <c r="J245" s="130"/>
      <c r="K245" s="130"/>
      <c r="L245" s="130"/>
      <c r="M245" s="130"/>
      <c r="N245" s="130"/>
      <c r="O245" s="130"/>
      <c r="P245" s="130"/>
      <c r="Q245" s="130"/>
      <c r="R245" s="130"/>
      <c r="S245" s="130"/>
      <c r="T245" s="214"/>
      <c r="U245" s="732" t="s">
        <v>288</v>
      </c>
      <c r="V245" s="732"/>
      <c r="W245" s="732"/>
      <c r="X245" s="732"/>
    </row>
    <row r="246" spans="1:24" ht="27.75" hidden="1" customHeight="1" x14ac:dyDescent="0.25">
      <c r="A246" s="627"/>
      <c r="B246" s="704"/>
      <c r="C246" s="668"/>
      <c r="D246" s="411" t="s">
        <v>430</v>
      </c>
      <c r="E246" s="668"/>
      <c r="F246" s="629"/>
      <c r="G246" s="708"/>
      <c r="H246" s="290"/>
      <c r="I246" s="256"/>
      <c r="J246" s="130"/>
      <c r="K246" s="130"/>
      <c r="L246" s="130"/>
      <c r="M246" s="130"/>
      <c r="N246" s="130"/>
      <c r="O246" s="130"/>
      <c r="P246" s="130"/>
      <c r="Q246" s="130"/>
      <c r="R246" s="130"/>
      <c r="S246" s="130"/>
      <c r="T246" s="214"/>
      <c r="U246" s="62"/>
      <c r="V246" s="79"/>
      <c r="W246" s="79"/>
    </row>
    <row r="247" spans="1:24" ht="13.5" hidden="1" customHeight="1" x14ac:dyDescent="0.25">
      <c r="A247" s="626"/>
      <c r="B247" s="703" t="s">
        <v>191</v>
      </c>
      <c r="C247" s="667">
        <v>2220</v>
      </c>
      <c r="D247" s="434">
        <v>0</v>
      </c>
      <c r="E247" s="667" t="s">
        <v>22</v>
      </c>
      <c r="F247" s="628" t="s">
        <v>423</v>
      </c>
      <c r="G247" s="707"/>
      <c r="H247" s="290">
        <f>O247</f>
        <v>0</v>
      </c>
      <c r="I247" s="256"/>
      <c r="J247" s="130"/>
      <c r="K247" s="130"/>
      <c r="L247" s="130"/>
      <c r="M247" s="130"/>
      <c r="N247" s="130"/>
      <c r="O247" s="130"/>
      <c r="P247" s="130"/>
      <c r="Q247" s="130"/>
      <c r="R247" s="130"/>
      <c r="S247" s="130"/>
      <c r="T247" s="214"/>
      <c r="U247" s="62"/>
      <c r="V247" s="79"/>
      <c r="W247" s="79"/>
    </row>
    <row r="248" spans="1:24" ht="13.5" hidden="1" customHeight="1" x14ac:dyDescent="0.25">
      <c r="A248" s="627"/>
      <c r="B248" s="704"/>
      <c r="C248" s="668"/>
      <c r="D248" s="411" t="s">
        <v>430</v>
      </c>
      <c r="E248" s="668"/>
      <c r="F248" s="629"/>
      <c r="G248" s="708"/>
      <c r="H248" s="290"/>
      <c r="I248" s="256"/>
      <c r="J248" s="130"/>
      <c r="K248" s="130"/>
      <c r="L248" s="130"/>
      <c r="M248" s="130"/>
      <c r="N248" s="130"/>
      <c r="O248" s="130"/>
      <c r="P248" s="130"/>
      <c r="Q248" s="130"/>
      <c r="R248" s="130"/>
      <c r="S248" s="130"/>
      <c r="T248" s="214"/>
      <c r="U248" s="62"/>
      <c r="V248" s="79"/>
      <c r="W248" s="79"/>
    </row>
    <row r="249" spans="1:24" ht="15" hidden="1" customHeight="1" x14ac:dyDescent="0.25">
      <c r="A249" s="626"/>
      <c r="B249" s="703" t="s">
        <v>434</v>
      </c>
      <c r="C249" s="628">
        <v>2220</v>
      </c>
      <c r="D249" s="315">
        <v>0</v>
      </c>
      <c r="E249" s="667" t="s">
        <v>22</v>
      </c>
      <c r="F249" s="628" t="s">
        <v>423</v>
      </c>
      <c r="G249" s="707"/>
      <c r="H249" s="290">
        <f>L249+J249+N249</f>
        <v>0</v>
      </c>
      <c r="I249" s="256"/>
      <c r="J249" s="130"/>
      <c r="K249" s="130"/>
      <c r="L249" s="130"/>
      <c r="M249" s="130"/>
      <c r="N249" s="130"/>
      <c r="O249" s="130"/>
      <c r="P249" s="130"/>
      <c r="Q249" s="130"/>
      <c r="R249" s="130"/>
      <c r="S249" s="130"/>
      <c r="T249" s="214"/>
      <c r="U249" s="70" t="s">
        <v>267</v>
      </c>
    </row>
    <row r="250" spans="1:24" ht="42" hidden="1" customHeight="1" x14ac:dyDescent="0.25">
      <c r="A250" s="627"/>
      <c r="B250" s="704"/>
      <c r="C250" s="629"/>
      <c r="D250" s="413" t="s">
        <v>431</v>
      </c>
      <c r="E250" s="668"/>
      <c r="F250" s="629"/>
      <c r="G250" s="708"/>
      <c r="H250" s="290"/>
      <c r="I250" s="256"/>
      <c r="J250" s="130"/>
      <c r="K250" s="130"/>
      <c r="L250" s="130"/>
      <c r="M250" s="130"/>
      <c r="N250" s="130"/>
      <c r="O250" s="130"/>
      <c r="P250" s="130"/>
      <c r="Q250" s="130"/>
      <c r="R250" s="130"/>
      <c r="S250" s="130"/>
      <c r="T250" s="214"/>
    </row>
    <row r="251" spans="1:24" ht="12.75" hidden="1" customHeight="1" x14ac:dyDescent="0.25">
      <c r="A251" s="626"/>
      <c r="B251" s="703" t="s">
        <v>435</v>
      </c>
      <c r="C251" s="628">
        <v>2220</v>
      </c>
      <c r="D251" s="435">
        <v>0</v>
      </c>
      <c r="E251" s="667" t="s">
        <v>22</v>
      </c>
      <c r="F251" s="628" t="s">
        <v>423</v>
      </c>
      <c r="G251" s="707"/>
      <c r="H251" s="290">
        <f>P251</f>
        <v>0</v>
      </c>
      <c r="I251" s="256"/>
      <c r="J251" s="130"/>
      <c r="K251" s="130"/>
      <c r="L251" s="130"/>
      <c r="M251" s="130"/>
      <c r="N251" s="130"/>
      <c r="O251" s="130"/>
      <c r="P251" s="130"/>
      <c r="Q251" s="130"/>
      <c r="R251" s="130"/>
      <c r="S251" s="130"/>
      <c r="T251" s="214"/>
    </row>
    <row r="252" spans="1:24" ht="23.25" hidden="1" customHeight="1" thickBot="1" x14ac:dyDescent="0.3">
      <c r="A252" s="627"/>
      <c r="B252" s="704"/>
      <c r="C252" s="629"/>
      <c r="D252" s="413" t="s">
        <v>432</v>
      </c>
      <c r="E252" s="668"/>
      <c r="F252" s="629"/>
      <c r="G252" s="708"/>
      <c r="H252" s="290"/>
      <c r="I252" s="256"/>
      <c r="J252" s="130"/>
      <c r="K252" s="130"/>
      <c r="L252" s="130"/>
      <c r="M252" s="130"/>
      <c r="N252" s="130"/>
      <c r="O252" s="130"/>
      <c r="P252" s="130"/>
      <c r="Q252" s="130"/>
      <c r="R252" s="130"/>
      <c r="S252" s="130"/>
      <c r="T252" s="214"/>
    </row>
    <row r="253" spans="1:24" ht="18" customHeight="1" thickBot="1" x14ac:dyDescent="0.3">
      <c r="A253" s="55"/>
      <c r="B253" s="612" t="s">
        <v>33</v>
      </c>
      <c r="C253" s="613"/>
      <c r="D253" s="100">
        <f>D244</f>
        <v>0</v>
      </c>
      <c r="E253" s="106"/>
      <c r="F253" s="106"/>
      <c r="G253" s="182"/>
      <c r="H253" s="234">
        <f t="shared" ref="H253:T253" si="1">H245+H247+H249+H251</f>
        <v>0</v>
      </c>
      <c r="I253" s="234">
        <f t="shared" si="1"/>
        <v>0</v>
      </c>
      <c r="J253" s="234">
        <f t="shared" si="1"/>
        <v>0</v>
      </c>
      <c r="K253" s="234">
        <f t="shared" si="1"/>
        <v>0</v>
      </c>
      <c r="L253" s="234">
        <f t="shared" si="1"/>
        <v>0</v>
      </c>
      <c r="M253" s="234">
        <f t="shared" si="1"/>
        <v>0</v>
      </c>
      <c r="N253" s="234">
        <f t="shared" si="1"/>
        <v>0</v>
      </c>
      <c r="O253" s="234">
        <f t="shared" si="1"/>
        <v>0</v>
      </c>
      <c r="P253" s="234">
        <f t="shared" si="1"/>
        <v>0</v>
      </c>
      <c r="Q253" s="234">
        <f t="shared" si="1"/>
        <v>0</v>
      </c>
      <c r="R253" s="234">
        <f t="shared" si="1"/>
        <v>0</v>
      </c>
      <c r="S253" s="234">
        <f t="shared" si="1"/>
        <v>0</v>
      </c>
      <c r="T253" s="234">
        <f t="shared" si="1"/>
        <v>0</v>
      </c>
    </row>
    <row r="254" spans="1:24" ht="18.75" customHeight="1" thickBot="1" x14ac:dyDescent="0.3">
      <c r="A254" s="614"/>
      <c r="B254" s="754" t="s">
        <v>34</v>
      </c>
      <c r="C254" s="108"/>
      <c r="D254" s="107">
        <f>D311</f>
        <v>2542689.7999999998</v>
      </c>
      <c r="E254" s="756">
        <v>1100000</v>
      </c>
      <c r="F254" s="756">
        <v>1387500</v>
      </c>
      <c r="G254" s="758"/>
      <c r="H254" s="197"/>
      <c r="I254" s="261"/>
      <c r="J254" s="140"/>
      <c r="K254" s="140"/>
      <c r="L254" s="140"/>
      <c r="M254" s="140"/>
      <c r="N254" s="140"/>
      <c r="O254" s="140"/>
      <c r="P254" s="140"/>
      <c r="Q254" s="140"/>
      <c r="R254" s="140"/>
      <c r="S254" s="140"/>
      <c r="T254" s="218"/>
    </row>
    <row r="255" spans="1:24" ht="30" customHeight="1" thickBot="1" x14ac:dyDescent="0.3">
      <c r="A255" s="615"/>
      <c r="B255" s="755"/>
      <c r="C255" s="109">
        <v>2230</v>
      </c>
      <c r="D255" s="103" t="s">
        <v>541</v>
      </c>
      <c r="E255" s="757"/>
      <c r="F255" s="757"/>
      <c r="G255" s="759"/>
      <c r="H255" s="197"/>
      <c r="I255" s="262"/>
      <c r="J255" s="140"/>
      <c r="K255" s="140"/>
      <c r="L255" s="140"/>
      <c r="M255" s="140"/>
      <c r="N255" s="140"/>
      <c r="O255" s="140"/>
      <c r="P255" s="140"/>
      <c r="Q255" s="140"/>
      <c r="R255" s="140"/>
      <c r="S255" s="140"/>
      <c r="T255" s="218"/>
    </row>
    <row r="256" spans="1:24" ht="14.25" customHeight="1" x14ac:dyDescent="0.25">
      <c r="A256" s="30"/>
      <c r="B256" s="752" t="s">
        <v>34</v>
      </c>
      <c r="C256" s="753"/>
      <c r="D256" s="96">
        <f>D257+D259+D261+D263+D265+D267+D269+D271+D275+D277+D281+D283+D285+D287+D289+D291+D293+D295+D297+D299+D301+D303+D305+D307+D309+D273+D279</f>
        <v>2542689.7999999998</v>
      </c>
      <c r="E256" s="368">
        <f>D273+D279+D275+D289+D287+D283+D291+D285+D297+D293+D281+D303+D257+D305+D263+D261+D307+D309+D295+D301</f>
        <v>923965.4</v>
      </c>
      <c r="F256" s="368">
        <f>D271+D277+D259+D267+D269+D265</f>
        <v>1442689.8</v>
      </c>
      <c r="G256" s="431">
        <f>500053.2+398940+77432+195870+130515+84689.8</f>
        <v>1387500</v>
      </c>
      <c r="H256" s="432">
        <f>45000+186105+132168+178752+49500+1548+3000+5000+49000+2500+5000+42000+18000+15000+13000+3500+48000+49500+2500+22000</f>
        <v>871073</v>
      </c>
      <c r="I256" s="263"/>
      <c r="J256" s="141"/>
      <c r="K256" s="141"/>
      <c r="L256" s="141"/>
      <c r="M256" s="141"/>
      <c r="N256" s="141"/>
      <c r="O256" s="141"/>
      <c r="P256" s="141"/>
      <c r="Q256" s="141"/>
      <c r="R256" s="141"/>
      <c r="S256" s="141"/>
      <c r="T256" s="219"/>
    </row>
    <row r="257" spans="1:20" ht="15" customHeight="1" x14ac:dyDescent="0.25">
      <c r="A257" s="646"/>
      <c r="B257" s="734" t="s">
        <v>487</v>
      </c>
      <c r="C257" s="770">
        <v>2230</v>
      </c>
      <c r="D257" s="412">
        <v>13000</v>
      </c>
      <c r="E257" s="681" t="s">
        <v>22</v>
      </c>
      <c r="F257" s="736" t="s">
        <v>423</v>
      </c>
      <c r="G257" s="774" t="s">
        <v>444</v>
      </c>
      <c r="H257" s="288"/>
      <c r="I257" s="264"/>
      <c r="J257" s="132"/>
      <c r="K257" s="132"/>
      <c r="L257" s="132"/>
      <c r="M257" s="132"/>
      <c r="N257" s="132"/>
      <c r="O257" s="132"/>
      <c r="P257" s="132"/>
      <c r="Q257" s="132"/>
      <c r="R257" s="132"/>
      <c r="S257" s="132"/>
      <c r="T257" s="220"/>
    </row>
    <row r="258" spans="1:20" ht="13.5" customHeight="1" x14ac:dyDescent="0.25">
      <c r="A258" s="647"/>
      <c r="B258" s="735"/>
      <c r="C258" s="771"/>
      <c r="D258" s="375" t="s">
        <v>542</v>
      </c>
      <c r="E258" s="682"/>
      <c r="F258" s="737"/>
      <c r="G258" s="775"/>
      <c r="H258" s="288"/>
      <c r="I258" s="264"/>
      <c r="J258" s="132"/>
      <c r="K258" s="132"/>
      <c r="L258" s="132"/>
      <c r="M258" s="132"/>
      <c r="N258" s="132"/>
      <c r="O258" s="132"/>
      <c r="P258" s="132"/>
      <c r="Q258" s="132"/>
      <c r="R258" s="132"/>
      <c r="S258" s="132"/>
      <c r="T258" s="220"/>
    </row>
    <row r="259" spans="1:20" ht="13.5" customHeight="1" x14ac:dyDescent="0.25">
      <c r="A259" s="646"/>
      <c r="B259" s="703" t="s">
        <v>45</v>
      </c>
      <c r="C259" s="652">
        <v>2230</v>
      </c>
      <c r="D259" s="340">
        <v>120000</v>
      </c>
      <c r="E259" s="667" t="s">
        <v>302</v>
      </c>
      <c r="F259" s="628" t="s">
        <v>423</v>
      </c>
      <c r="G259" s="766" t="s">
        <v>519</v>
      </c>
      <c r="H259" s="288"/>
      <c r="I259" s="264"/>
      <c r="J259" s="132"/>
      <c r="K259" s="132"/>
      <c r="L259" s="132"/>
      <c r="M259" s="132"/>
      <c r="N259" s="132"/>
      <c r="O259" s="132"/>
      <c r="P259" s="132"/>
      <c r="Q259" s="132"/>
      <c r="R259" s="132"/>
      <c r="S259" s="132"/>
      <c r="T259" s="220"/>
    </row>
    <row r="260" spans="1:20" ht="15" customHeight="1" x14ac:dyDescent="0.25">
      <c r="A260" s="647"/>
      <c r="B260" s="704"/>
      <c r="C260" s="653"/>
      <c r="D260" s="316" t="s">
        <v>543</v>
      </c>
      <c r="E260" s="668"/>
      <c r="F260" s="629"/>
      <c r="G260" s="767"/>
      <c r="H260" s="288"/>
      <c r="I260" s="264"/>
      <c r="J260" s="132"/>
      <c r="K260" s="132"/>
      <c r="L260" s="132"/>
      <c r="M260" s="132"/>
      <c r="N260" s="132"/>
      <c r="O260" s="132"/>
      <c r="P260" s="132"/>
      <c r="Q260" s="132"/>
      <c r="R260" s="132"/>
      <c r="S260" s="132"/>
      <c r="T260" s="220"/>
    </row>
    <row r="261" spans="1:20" ht="14.25" customHeight="1" x14ac:dyDescent="0.25">
      <c r="A261" s="646"/>
      <c r="B261" s="734" t="s">
        <v>489</v>
      </c>
      <c r="C261" s="770">
        <v>2230</v>
      </c>
      <c r="D261" s="341">
        <v>49500</v>
      </c>
      <c r="E261" s="681" t="s">
        <v>22</v>
      </c>
      <c r="F261" s="736" t="s">
        <v>423</v>
      </c>
      <c r="G261" s="774" t="s">
        <v>447</v>
      </c>
      <c r="H261" s="288"/>
      <c r="I261" s="264"/>
      <c r="J261" s="132"/>
      <c r="K261" s="132"/>
      <c r="L261" s="132"/>
      <c r="M261" s="132"/>
      <c r="N261" s="132"/>
      <c r="O261" s="132"/>
      <c r="P261" s="132"/>
      <c r="Q261" s="132"/>
      <c r="R261" s="132"/>
      <c r="S261" s="132"/>
      <c r="T261" s="220"/>
    </row>
    <row r="262" spans="1:20" ht="13.5" customHeight="1" x14ac:dyDescent="0.25">
      <c r="A262" s="647"/>
      <c r="B262" s="735"/>
      <c r="C262" s="771"/>
      <c r="D262" s="332" t="s">
        <v>544</v>
      </c>
      <c r="E262" s="682"/>
      <c r="F262" s="737"/>
      <c r="G262" s="775"/>
      <c r="H262" s="288"/>
      <c r="I262" s="264"/>
      <c r="J262" s="132"/>
      <c r="K262" s="132"/>
      <c r="L262" s="132"/>
      <c r="M262" s="132"/>
      <c r="N262" s="132"/>
      <c r="O262" s="132"/>
      <c r="P262" s="132"/>
      <c r="Q262" s="132"/>
      <c r="R262" s="132"/>
      <c r="S262" s="132"/>
      <c r="T262" s="220"/>
    </row>
    <row r="263" spans="1:20" ht="15" customHeight="1" x14ac:dyDescent="0.25">
      <c r="A263" s="646"/>
      <c r="B263" s="734" t="s">
        <v>526</v>
      </c>
      <c r="C263" s="770">
        <v>2230</v>
      </c>
      <c r="D263" s="412">
        <v>48000</v>
      </c>
      <c r="E263" s="681" t="s">
        <v>22</v>
      </c>
      <c r="F263" s="736" t="s">
        <v>423</v>
      </c>
      <c r="G263" s="774" t="s">
        <v>446</v>
      </c>
      <c r="H263" s="288"/>
      <c r="I263" s="264"/>
      <c r="J263" s="132"/>
      <c r="K263" s="132"/>
      <c r="L263" s="132"/>
      <c r="M263" s="132"/>
      <c r="N263" s="132"/>
      <c r="O263" s="132"/>
      <c r="P263" s="132"/>
      <c r="Q263" s="132"/>
      <c r="R263" s="132"/>
      <c r="S263" s="132"/>
      <c r="T263" s="220"/>
    </row>
    <row r="264" spans="1:20" ht="27.75" customHeight="1" x14ac:dyDescent="0.25">
      <c r="A264" s="647"/>
      <c r="B264" s="735"/>
      <c r="C264" s="771"/>
      <c r="D264" s="395" t="s">
        <v>545</v>
      </c>
      <c r="E264" s="682"/>
      <c r="F264" s="737"/>
      <c r="G264" s="775"/>
      <c r="H264" s="288"/>
      <c r="I264" s="264"/>
      <c r="J264" s="132"/>
      <c r="K264" s="132"/>
      <c r="L264" s="132"/>
      <c r="M264" s="132"/>
      <c r="N264" s="132"/>
      <c r="O264" s="132"/>
      <c r="P264" s="132"/>
      <c r="Q264" s="132"/>
      <c r="R264" s="132"/>
      <c r="S264" s="132"/>
      <c r="T264" s="220"/>
    </row>
    <row r="265" spans="1:20" ht="15.75" customHeight="1" x14ac:dyDescent="0.25">
      <c r="A265" s="671"/>
      <c r="B265" s="699" t="s">
        <v>471</v>
      </c>
      <c r="C265" s="642">
        <v>2230</v>
      </c>
      <c r="D265" s="362">
        <v>84689.8</v>
      </c>
      <c r="E265" s="608" t="s">
        <v>302</v>
      </c>
      <c r="F265" s="610" t="s">
        <v>423</v>
      </c>
      <c r="G265" s="768" t="s">
        <v>536</v>
      </c>
      <c r="H265" s="288"/>
      <c r="I265" s="264"/>
      <c r="J265" s="132"/>
      <c r="K265" s="132"/>
      <c r="L265" s="132"/>
      <c r="M265" s="132"/>
      <c r="N265" s="132"/>
      <c r="O265" s="132"/>
      <c r="P265" s="132"/>
      <c r="Q265" s="132"/>
      <c r="R265" s="132"/>
      <c r="S265" s="132"/>
      <c r="T265" s="220"/>
    </row>
    <row r="266" spans="1:20" ht="24" customHeight="1" x14ac:dyDescent="0.25">
      <c r="A266" s="672"/>
      <c r="B266" s="700"/>
      <c r="C266" s="643"/>
      <c r="D266" s="361" t="s">
        <v>546</v>
      </c>
      <c r="E266" s="609"/>
      <c r="F266" s="611"/>
      <c r="G266" s="769"/>
      <c r="H266" s="288"/>
      <c r="I266" s="264"/>
      <c r="J266" s="132"/>
      <c r="K266" s="132"/>
      <c r="L266" s="132"/>
      <c r="M266" s="132"/>
      <c r="N266" s="132"/>
      <c r="O266" s="132"/>
      <c r="P266" s="132"/>
      <c r="Q266" s="132"/>
      <c r="R266" s="132"/>
      <c r="S266" s="132"/>
      <c r="T266" s="220"/>
    </row>
    <row r="267" spans="1:20" ht="13.5" customHeight="1" x14ac:dyDescent="0.25">
      <c r="A267" s="646"/>
      <c r="B267" s="703" t="s">
        <v>436</v>
      </c>
      <c r="C267" s="652">
        <v>2230</v>
      </c>
      <c r="D267" s="354">
        <v>198000</v>
      </c>
      <c r="E267" s="667" t="s">
        <v>302</v>
      </c>
      <c r="F267" s="628" t="s">
        <v>423</v>
      </c>
      <c r="G267" s="768" t="s">
        <v>522</v>
      </c>
      <c r="H267" s="288"/>
      <c r="I267" s="264"/>
      <c r="J267" s="132"/>
      <c r="K267" s="132"/>
      <c r="L267" s="132"/>
      <c r="M267" s="132"/>
      <c r="N267" s="132"/>
      <c r="O267" s="132"/>
      <c r="P267" s="132"/>
      <c r="Q267" s="132"/>
      <c r="R267" s="132"/>
      <c r="S267" s="132"/>
      <c r="T267" s="220"/>
    </row>
    <row r="268" spans="1:20" ht="16.5" customHeight="1" x14ac:dyDescent="0.25">
      <c r="A268" s="647"/>
      <c r="B268" s="704"/>
      <c r="C268" s="653"/>
      <c r="D268" s="371" t="s">
        <v>547</v>
      </c>
      <c r="E268" s="668"/>
      <c r="F268" s="629"/>
      <c r="G268" s="769"/>
      <c r="H268" s="288"/>
      <c r="I268" s="264"/>
      <c r="J268" s="132"/>
      <c r="K268" s="132"/>
      <c r="L268" s="132"/>
      <c r="M268" s="132"/>
      <c r="N268" s="132"/>
      <c r="O268" s="132"/>
      <c r="P268" s="132"/>
      <c r="Q268" s="132"/>
      <c r="R268" s="132"/>
      <c r="S268" s="132"/>
      <c r="T268" s="220"/>
    </row>
    <row r="269" spans="1:20" ht="15" customHeight="1" x14ac:dyDescent="0.25">
      <c r="A269" s="646"/>
      <c r="B269" s="703" t="s">
        <v>186</v>
      </c>
      <c r="C269" s="652">
        <v>2230</v>
      </c>
      <c r="D269" s="340">
        <v>135000</v>
      </c>
      <c r="E269" s="667" t="s">
        <v>302</v>
      </c>
      <c r="F269" s="628" t="s">
        <v>423</v>
      </c>
      <c r="G269" s="768" t="s">
        <v>537</v>
      </c>
      <c r="H269" s="288"/>
      <c r="I269" s="264"/>
      <c r="J269" s="132"/>
      <c r="K269" s="132"/>
      <c r="L269" s="132"/>
      <c r="M269" s="132"/>
      <c r="N269" s="132"/>
      <c r="O269" s="132"/>
      <c r="P269" s="132"/>
      <c r="Q269" s="132"/>
      <c r="R269" s="132"/>
      <c r="S269" s="132"/>
      <c r="T269" s="220"/>
    </row>
    <row r="270" spans="1:20" ht="13.5" customHeight="1" x14ac:dyDescent="0.25">
      <c r="A270" s="647"/>
      <c r="B270" s="704"/>
      <c r="C270" s="653"/>
      <c r="D270" s="371" t="s">
        <v>548</v>
      </c>
      <c r="E270" s="668"/>
      <c r="F270" s="629"/>
      <c r="G270" s="769"/>
      <c r="H270" s="288"/>
      <c r="I270" s="264"/>
      <c r="J270" s="132"/>
      <c r="K270" s="132"/>
      <c r="L270" s="132"/>
      <c r="M270" s="132"/>
      <c r="N270" s="132"/>
      <c r="O270" s="132"/>
      <c r="P270" s="132"/>
      <c r="Q270" s="132"/>
      <c r="R270" s="132"/>
      <c r="S270" s="132"/>
      <c r="T270" s="220"/>
    </row>
    <row r="271" spans="1:20" ht="15" customHeight="1" x14ac:dyDescent="0.25">
      <c r="A271" s="646"/>
      <c r="B271" s="703" t="s">
        <v>46</v>
      </c>
      <c r="C271" s="652">
        <v>2230</v>
      </c>
      <c r="D271" s="340">
        <v>505000</v>
      </c>
      <c r="E271" s="667" t="s">
        <v>222</v>
      </c>
      <c r="F271" s="628" t="s">
        <v>423</v>
      </c>
      <c r="G271" s="768" t="s">
        <v>538</v>
      </c>
      <c r="H271" s="288"/>
      <c r="I271" s="264"/>
      <c r="J271" s="132"/>
      <c r="K271" s="132"/>
      <c r="L271" s="132"/>
      <c r="M271" s="132"/>
      <c r="N271" s="132"/>
      <c r="O271" s="132"/>
      <c r="P271" s="132"/>
      <c r="Q271" s="132"/>
      <c r="R271" s="132"/>
      <c r="S271" s="132"/>
      <c r="T271" s="220"/>
    </row>
    <row r="272" spans="1:20" ht="12" customHeight="1" x14ac:dyDescent="0.25">
      <c r="A272" s="647"/>
      <c r="B272" s="704"/>
      <c r="C272" s="653"/>
      <c r="D272" s="316" t="s">
        <v>549</v>
      </c>
      <c r="E272" s="668"/>
      <c r="F272" s="629"/>
      <c r="G272" s="769"/>
      <c r="H272" s="288"/>
      <c r="I272" s="264"/>
      <c r="J272" s="132"/>
      <c r="K272" s="132"/>
      <c r="L272" s="132"/>
      <c r="M272" s="132"/>
      <c r="N272" s="132"/>
      <c r="O272" s="132"/>
      <c r="P272" s="132"/>
      <c r="Q272" s="132"/>
      <c r="R272" s="132"/>
      <c r="S272" s="132"/>
      <c r="T272" s="220"/>
    </row>
    <row r="273" spans="1:20" ht="13.5" customHeight="1" x14ac:dyDescent="0.25">
      <c r="A273" s="671"/>
      <c r="B273" s="703" t="s">
        <v>417</v>
      </c>
      <c r="C273" s="652">
        <v>2230</v>
      </c>
      <c r="D273" s="340">
        <v>19823.400000000001</v>
      </c>
      <c r="E273" s="667" t="s">
        <v>450</v>
      </c>
      <c r="F273" s="628" t="s">
        <v>423</v>
      </c>
      <c r="G273" s="768" t="s">
        <v>452</v>
      </c>
      <c r="H273" s="288"/>
      <c r="I273" s="264"/>
      <c r="J273" s="132"/>
      <c r="K273" s="132"/>
      <c r="L273" s="132"/>
      <c r="M273" s="132"/>
      <c r="N273" s="132"/>
      <c r="O273" s="132"/>
      <c r="P273" s="132"/>
      <c r="Q273" s="132"/>
      <c r="R273" s="132"/>
      <c r="S273" s="132"/>
      <c r="T273" s="220"/>
    </row>
    <row r="274" spans="1:20" ht="12" customHeight="1" x14ac:dyDescent="0.25">
      <c r="A274" s="672"/>
      <c r="B274" s="704"/>
      <c r="C274" s="653"/>
      <c r="D274" s="316" t="s">
        <v>550</v>
      </c>
      <c r="E274" s="668"/>
      <c r="F274" s="629"/>
      <c r="G274" s="769"/>
      <c r="H274" s="288"/>
      <c r="I274" s="264"/>
      <c r="J274" s="132"/>
      <c r="K274" s="132"/>
      <c r="L274" s="132"/>
      <c r="M274" s="132"/>
      <c r="N274" s="132"/>
      <c r="O274" s="132"/>
      <c r="P274" s="132"/>
      <c r="Q274" s="132"/>
      <c r="R274" s="132"/>
      <c r="S274" s="132"/>
      <c r="T274" s="220"/>
    </row>
    <row r="275" spans="1:20" ht="15" customHeight="1" x14ac:dyDescent="0.25">
      <c r="A275" s="646"/>
      <c r="B275" s="703" t="s">
        <v>43</v>
      </c>
      <c r="C275" s="652">
        <v>2230</v>
      </c>
      <c r="D275" s="351">
        <v>190000</v>
      </c>
      <c r="E275" s="667" t="s">
        <v>302</v>
      </c>
      <c r="F275" s="628" t="s">
        <v>423</v>
      </c>
      <c r="G275" s="768" t="s">
        <v>523</v>
      </c>
      <c r="H275" s="288"/>
      <c r="I275" s="264"/>
      <c r="J275" s="132"/>
      <c r="K275" s="132"/>
      <c r="L275" s="132"/>
      <c r="M275" s="132"/>
      <c r="N275" s="132"/>
      <c r="O275" s="132"/>
      <c r="P275" s="132"/>
      <c r="Q275" s="132"/>
      <c r="R275" s="132"/>
      <c r="S275" s="132"/>
      <c r="T275" s="220"/>
    </row>
    <row r="276" spans="1:20" ht="15" customHeight="1" x14ac:dyDescent="0.25">
      <c r="A276" s="647"/>
      <c r="B276" s="704"/>
      <c r="C276" s="653"/>
      <c r="D276" s="392" t="s">
        <v>551</v>
      </c>
      <c r="E276" s="668"/>
      <c r="F276" s="629"/>
      <c r="G276" s="769"/>
      <c r="H276" s="288"/>
      <c r="I276" s="264"/>
      <c r="J276" s="132"/>
      <c r="K276" s="132"/>
      <c r="L276" s="132"/>
      <c r="M276" s="132"/>
      <c r="N276" s="132"/>
      <c r="O276" s="132"/>
      <c r="P276" s="132"/>
      <c r="Q276" s="132"/>
      <c r="R276" s="132"/>
      <c r="S276" s="132"/>
      <c r="T276" s="220"/>
    </row>
    <row r="277" spans="1:20" ht="13.5" customHeight="1" x14ac:dyDescent="0.25">
      <c r="A277" s="646"/>
      <c r="B277" s="703" t="s">
        <v>105</v>
      </c>
      <c r="C277" s="652">
        <v>2230</v>
      </c>
      <c r="D277" s="367">
        <v>400000</v>
      </c>
      <c r="E277" s="667" t="s">
        <v>222</v>
      </c>
      <c r="F277" s="628" t="s">
        <v>423</v>
      </c>
      <c r="G277" s="768" t="s">
        <v>539</v>
      </c>
      <c r="H277" s="288"/>
      <c r="I277" s="264"/>
      <c r="J277" s="132"/>
      <c r="K277" s="132"/>
      <c r="L277" s="132"/>
      <c r="M277" s="132"/>
      <c r="N277" s="132"/>
      <c r="O277" s="132"/>
      <c r="P277" s="132"/>
      <c r="Q277" s="132"/>
      <c r="R277" s="132"/>
      <c r="S277" s="132"/>
      <c r="T277" s="220"/>
    </row>
    <row r="278" spans="1:20" ht="15" customHeight="1" x14ac:dyDescent="0.25">
      <c r="A278" s="647"/>
      <c r="B278" s="704"/>
      <c r="C278" s="653"/>
      <c r="D278" s="318" t="s">
        <v>552</v>
      </c>
      <c r="E278" s="668"/>
      <c r="F278" s="629"/>
      <c r="G278" s="769"/>
      <c r="H278" s="288"/>
      <c r="I278" s="264"/>
      <c r="J278" s="132"/>
      <c r="K278" s="132"/>
      <c r="L278" s="132"/>
      <c r="M278" s="132"/>
      <c r="N278" s="132"/>
      <c r="O278" s="132"/>
      <c r="P278" s="132"/>
      <c r="Q278" s="132"/>
      <c r="R278" s="132"/>
      <c r="S278" s="132"/>
      <c r="T278" s="220"/>
    </row>
    <row r="279" spans="1:20" ht="15" customHeight="1" x14ac:dyDescent="0.25">
      <c r="A279" s="671"/>
      <c r="B279" s="703" t="s">
        <v>418</v>
      </c>
      <c r="C279" s="652">
        <v>2230</v>
      </c>
      <c r="D279" s="367">
        <v>24642</v>
      </c>
      <c r="E279" s="667" t="s">
        <v>450</v>
      </c>
      <c r="F279" s="628" t="s">
        <v>423</v>
      </c>
      <c r="G279" s="768" t="s">
        <v>451</v>
      </c>
      <c r="H279" s="288"/>
      <c r="I279" s="264"/>
      <c r="J279" s="132"/>
      <c r="K279" s="132"/>
      <c r="L279" s="132"/>
      <c r="M279" s="132"/>
      <c r="N279" s="132"/>
      <c r="O279" s="132"/>
      <c r="P279" s="132"/>
      <c r="Q279" s="132"/>
      <c r="R279" s="132"/>
      <c r="S279" s="132"/>
      <c r="T279" s="220"/>
    </row>
    <row r="280" spans="1:20" ht="15" customHeight="1" x14ac:dyDescent="0.25">
      <c r="A280" s="672"/>
      <c r="B280" s="704"/>
      <c r="C280" s="653"/>
      <c r="D280" s="318" t="s">
        <v>553</v>
      </c>
      <c r="E280" s="668"/>
      <c r="F280" s="629"/>
      <c r="G280" s="769"/>
      <c r="H280" s="288"/>
      <c r="I280" s="264"/>
      <c r="J280" s="132"/>
      <c r="K280" s="132"/>
      <c r="L280" s="132"/>
      <c r="M280" s="132"/>
      <c r="N280" s="132"/>
      <c r="O280" s="132"/>
      <c r="P280" s="132"/>
      <c r="Q280" s="132"/>
      <c r="R280" s="132"/>
      <c r="S280" s="132"/>
      <c r="T280" s="220"/>
    </row>
    <row r="281" spans="1:20" ht="15" customHeight="1" x14ac:dyDescent="0.25">
      <c r="A281" s="646"/>
      <c r="B281" s="734" t="s">
        <v>485</v>
      </c>
      <c r="C281" s="770">
        <v>2230</v>
      </c>
      <c r="D281" s="341">
        <v>18000</v>
      </c>
      <c r="E281" s="681" t="s">
        <v>22</v>
      </c>
      <c r="F281" s="628" t="s">
        <v>423</v>
      </c>
      <c r="G281" s="774" t="s">
        <v>442</v>
      </c>
      <c r="H281" s="288"/>
      <c r="I281" s="264"/>
      <c r="J281" s="132"/>
      <c r="K281" s="132"/>
      <c r="L281" s="132"/>
      <c r="M281" s="132"/>
      <c r="N281" s="132"/>
      <c r="O281" s="132"/>
      <c r="P281" s="132"/>
      <c r="Q281" s="132"/>
      <c r="R281" s="132"/>
      <c r="S281" s="132"/>
      <c r="T281" s="220"/>
    </row>
    <row r="282" spans="1:20" ht="14.25" customHeight="1" x14ac:dyDescent="0.25">
      <c r="A282" s="647"/>
      <c r="B282" s="735"/>
      <c r="C282" s="771"/>
      <c r="D282" s="332" t="s">
        <v>201</v>
      </c>
      <c r="E282" s="682"/>
      <c r="F282" s="629"/>
      <c r="G282" s="775"/>
      <c r="H282" s="288"/>
      <c r="I282" s="264"/>
      <c r="J282" s="132"/>
      <c r="K282" s="132"/>
      <c r="L282" s="132"/>
      <c r="M282" s="132"/>
      <c r="N282" s="132"/>
      <c r="O282" s="132"/>
      <c r="P282" s="132"/>
      <c r="Q282" s="132"/>
      <c r="R282" s="132"/>
      <c r="S282" s="132"/>
      <c r="T282" s="220"/>
    </row>
    <row r="283" spans="1:20" ht="12" customHeight="1" x14ac:dyDescent="0.25">
      <c r="A283" s="646"/>
      <c r="B283" s="703" t="s">
        <v>469</v>
      </c>
      <c r="C283" s="652">
        <v>2230</v>
      </c>
      <c r="D283" s="341">
        <v>5000</v>
      </c>
      <c r="E283" s="681" t="s">
        <v>22</v>
      </c>
      <c r="F283" s="628" t="s">
        <v>423</v>
      </c>
      <c r="G283" s="774" t="s">
        <v>437</v>
      </c>
      <c r="H283" s="288"/>
      <c r="I283" s="264"/>
      <c r="J283" s="132"/>
      <c r="K283" s="132"/>
      <c r="L283" s="132"/>
      <c r="M283" s="132"/>
      <c r="N283" s="132"/>
      <c r="O283" s="132"/>
      <c r="P283" s="132"/>
      <c r="Q283" s="132"/>
      <c r="R283" s="132"/>
      <c r="S283" s="132"/>
      <c r="T283" s="220"/>
    </row>
    <row r="284" spans="1:20" ht="20.25" customHeight="1" x14ac:dyDescent="0.25">
      <c r="A284" s="647"/>
      <c r="B284" s="704"/>
      <c r="C284" s="653"/>
      <c r="D284" s="332" t="s">
        <v>554</v>
      </c>
      <c r="E284" s="682"/>
      <c r="F284" s="629"/>
      <c r="G284" s="775"/>
      <c r="H284" s="288"/>
      <c r="I284" s="264"/>
      <c r="J284" s="132"/>
      <c r="K284" s="132"/>
      <c r="L284" s="132"/>
      <c r="M284" s="132"/>
      <c r="N284" s="132"/>
      <c r="O284" s="132"/>
      <c r="P284" s="132"/>
      <c r="Q284" s="132"/>
      <c r="R284" s="132"/>
      <c r="S284" s="132"/>
      <c r="T284" s="220"/>
    </row>
    <row r="285" spans="1:20" ht="18" customHeight="1" x14ac:dyDescent="0.25">
      <c r="A285" s="646"/>
      <c r="B285" s="734" t="s">
        <v>525</v>
      </c>
      <c r="C285" s="770">
        <v>2230</v>
      </c>
      <c r="D285" s="412">
        <v>2500</v>
      </c>
      <c r="E285" s="681" t="s">
        <v>22</v>
      </c>
      <c r="F285" s="628" t="s">
        <v>423</v>
      </c>
      <c r="G285" s="774" t="s">
        <v>439</v>
      </c>
      <c r="H285" s="288"/>
      <c r="I285" s="264"/>
      <c r="J285" s="132"/>
      <c r="K285" s="132"/>
      <c r="L285" s="132"/>
      <c r="M285" s="132"/>
      <c r="N285" s="132"/>
      <c r="O285" s="132"/>
      <c r="P285" s="132"/>
      <c r="Q285" s="132"/>
      <c r="R285" s="132"/>
      <c r="S285" s="132"/>
      <c r="T285" s="220"/>
    </row>
    <row r="286" spans="1:20" ht="22.5" customHeight="1" x14ac:dyDescent="0.25">
      <c r="A286" s="647"/>
      <c r="B286" s="735"/>
      <c r="C286" s="771"/>
      <c r="D286" s="393" t="s">
        <v>555</v>
      </c>
      <c r="E286" s="682"/>
      <c r="F286" s="629"/>
      <c r="G286" s="775"/>
      <c r="H286" s="288"/>
      <c r="I286" s="264"/>
      <c r="J286" s="132"/>
      <c r="K286" s="132"/>
      <c r="L286" s="132"/>
      <c r="M286" s="132"/>
      <c r="N286" s="132"/>
      <c r="O286" s="132"/>
      <c r="P286" s="132"/>
      <c r="Q286" s="132"/>
      <c r="R286" s="132"/>
      <c r="S286" s="132"/>
      <c r="T286" s="220"/>
    </row>
    <row r="287" spans="1:20" ht="12" customHeight="1" x14ac:dyDescent="0.25">
      <c r="A287" s="646"/>
      <c r="B287" s="703" t="s">
        <v>188</v>
      </c>
      <c r="C287" s="652">
        <v>2230</v>
      </c>
      <c r="D287" s="340">
        <v>180000</v>
      </c>
      <c r="E287" s="667" t="s">
        <v>302</v>
      </c>
      <c r="F287" s="628" t="s">
        <v>423</v>
      </c>
      <c r="G287" s="768" t="s">
        <v>473</v>
      </c>
      <c r="H287" s="288"/>
      <c r="I287" s="264"/>
      <c r="J287" s="132"/>
      <c r="K287" s="132"/>
      <c r="L287" s="132"/>
      <c r="M287" s="132"/>
      <c r="N287" s="132"/>
      <c r="O287" s="132"/>
      <c r="P287" s="132"/>
      <c r="Q287" s="132"/>
      <c r="R287" s="132"/>
      <c r="S287" s="132"/>
      <c r="T287" s="220"/>
    </row>
    <row r="288" spans="1:20" ht="28.5" customHeight="1" x14ac:dyDescent="0.25">
      <c r="A288" s="647"/>
      <c r="B288" s="704"/>
      <c r="C288" s="653"/>
      <c r="D288" s="317" t="s">
        <v>203</v>
      </c>
      <c r="E288" s="668"/>
      <c r="F288" s="629"/>
      <c r="G288" s="769"/>
      <c r="H288" s="288"/>
      <c r="I288" s="264"/>
      <c r="J288" s="132"/>
      <c r="K288" s="132"/>
      <c r="L288" s="132"/>
      <c r="M288" s="132"/>
      <c r="N288" s="132"/>
      <c r="O288" s="132"/>
      <c r="P288" s="132"/>
      <c r="Q288" s="132"/>
      <c r="R288" s="132"/>
      <c r="S288" s="132"/>
      <c r="T288" s="220"/>
    </row>
    <row r="289" spans="1:20" ht="13.5" customHeight="1" x14ac:dyDescent="0.25">
      <c r="A289" s="646"/>
      <c r="B289" s="703" t="s">
        <v>187</v>
      </c>
      <c r="C289" s="652">
        <v>2230</v>
      </c>
      <c r="D289" s="340">
        <v>140000</v>
      </c>
      <c r="E289" s="667" t="s">
        <v>302</v>
      </c>
      <c r="F289" s="628" t="s">
        <v>423</v>
      </c>
      <c r="G289" s="768" t="s">
        <v>472</v>
      </c>
      <c r="H289" s="288"/>
      <c r="I289" s="264"/>
      <c r="J289" s="132"/>
      <c r="K289" s="132"/>
      <c r="L289" s="132"/>
      <c r="M289" s="132"/>
      <c r="N289" s="132"/>
      <c r="O289" s="132"/>
      <c r="P289" s="132"/>
      <c r="Q289" s="132"/>
      <c r="R289" s="132"/>
      <c r="S289" s="132"/>
      <c r="T289" s="220"/>
    </row>
    <row r="290" spans="1:20" ht="29.25" customHeight="1" x14ac:dyDescent="0.25">
      <c r="A290" s="647"/>
      <c r="B290" s="704"/>
      <c r="C290" s="653"/>
      <c r="D290" s="317" t="s">
        <v>556</v>
      </c>
      <c r="E290" s="668"/>
      <c r="F290" s="629"/>
      <c r="G290" s="769"/>
      <c r="H290" s="288"/>
      <c r="I290" s="264"/>
      <c r="J290" s="132"/>
      <c r="K290" s="132"/>
      <c r="L290" s="132"/>
      <c r="M290" s="132"/>
      <c r="N290" s="132"/>
      <c r="O290" s="132"/>
      <c r="P290" s="132"/>
      <c r="Q290" s="132"/>
      <c r="R290" s="132"/>
      <c r="S290" s="132"/>
      <c r="T290" s="220"/>
    </row>
    <row r="291" spans="1:20" ht="15" customHeight="1" x14ac:dyDescent="0.25">
      <c r="A291" s="646"/>
      <c r="B291" s="703" t="s">
        <v>482</v>
      </c>
      <c r="C291" s="652">
        <v>2230</v>
      </c>
      <c r="D291" s="341">
        <v>49000</v>
      </c>
      <c r="E291" s="667" t="s">
        <v>22</v>
      </c>
      <c r="F291" s="628" t="s">
        <v>423</v>
      </c>
      <c r="G291" s="768" t="s">
        <v>438</v>
      </c>
      <c r="H291" s="288"/>
      <c r="I291" s="264"/>
      <c r="J291" s="132"/>
      <c r="K291" s="132"/>
      <c r="L291" s="132"/>
      <c r="M291" s="132"/>
      <c r="N291" s="132"/>
      <c r="O291" s="132"/>
      <c r="P291" s="132"/>
      <c r="Q291" s="132"/>
      <c r="R291" s="132"/>
      <c r="S291" s="132"/>
      <c r="T291" s="220"/>
    </row>
    <row r="292" spans="1:20" ht="27" customHeight="1" x14ac:dyDescent="0.25">
      <c r="A292" s="647"/>
      <c r="B292" s="704"/>
      <c r="C292" s="653"/>
      <c r="D292" s="317" t="s">
        <v>557</v>
      </c>
      <c r="E292" s="668"/>
      <c r="F292" s="629"/>
      <c r="G292" s="769"/>
      <c r="H292" s="288"/>
      <c r="I292" s="264"/>
      <c r="J292" s="132"/>
      <c r="K292" s="132"/>
      <c r="L292" s="132"/>
      <c r="M292" s="132"/>
      <c r="N292" s="132"/>
      <c r="O292" s="132"/>
      <c r="P292" s="132"/>
      <c r="Q292" s="132"/>
      <c r="R292" s="132"/>
      <c r="S292" s="132"/>
      <c r="T292" s="220"/>
    </row>
    <row r="293" spans="1:20" ht="14.25" customHeight="1" x14ac:dyDescent="0.25">
      <c r="A293" s="646"/>
      <c r="B293" s="703" t="s">
        <v>484</v>
      </c>
      <c r="C293" s="652">
        <v>2230</v>
      </c>
      <c r="D293" s="341">
        <v>42000</v>
      </c>
      <c r="E293" s="667" t="s">
        <v>22</v>
      </c>
      <c r="F293" s="628" t="s">
        <v>423</v>
      </c>
      <c r="G293" s="768" t="s">
        <v>441</v>
      </c>
      <c r="H293" s="288"/>
      <c r="I293" s="264"/>
      <c r="J293" s="132"/>
      <c r="K293" s="132"/>
      <c r="L293" s="132"/>
      <c r="M293" s="132"/>
      <c r="N293" s="132"/>
      <c r="O293" s="132"/>
      <c r="P293" s="132"/>
      <c r="Q293" s="132"/>
      <c r="R293" s="132"/>
      <c r="S293" s="132"/>
      <c r="T293" s="220"/>
    </row>
    <row r="294" spans="1:20" ht="15" customHeight="1" x14ac:dyDescent="0.25">
      <c r="A294" s="647"/>
      <c r="B294" s="704"/>
      <c r="C294" s="653"/>
      <c r="D294" s="317" t="s">
        <v>558</v>
      </c>
      <c r="E294" s="668"/>
      <c r="F294" s="629"/>
      <c r="G294" s="769"/>
      <c r="H294" s="288"/>
      <c r="I294" s="264"/>
      <c r="J294" s="132"/>
      <c r="K294" s="132"/>
      <c r="L294" s="132"/>
      <c r="M294" s="132"/>
      <c r="N294" s="132"/>
      <c r="O294" s="132"/>
      <c r="P294" s="132"/>
      <c r="Q294" s="132"/>
      <c r="R294" s="132"/>
      <c r="S294" s="132"/>
      <c r="T294" s="220"/>
    </row>
    <row r="295" spans="1:20" ht="14.25" customHeight="1" x14ac:dyDescent="0.25">
      <c r="A295" s="762"/>
      <c r="B295" s="734" t="s">
        <v>470</v>
      </c>
      <c r="C295" s="770">
        <v>2230</v>
      </c>
      <c r="D295" s="341">
        <v>49500</v>
      </c>
      <c r="E295" s="681" t="s">
        <v>22</v>
      </c>
      <c r="F295" s="628" t="s">
        <v>423</v>
      </c>
      <c r="G295" s="768" t="s">
        <v>520</v>
      </c>
      <c r="H295" s="288"/>
      <c r="I295" s="264"/>
      <c r="J295" s="132"/>
      <c r="K295" s="132"/>
      <c r="L295" s="132"/>
      <c r="M295" s="132"/>
      <c r="N295" s="132"/>
      <c r="O295" s="132"/>
      <c r="P295" s="132"/>
      <c r="Q295" s="132"/>
      <c r="R295" s="132"/>
      <c r="S295" s="132"/>
      <c r="T295" s="220"/>
    </row>
    <row r="296" spans="1:20" ht="14.25" customHeight="1" x14ac:dyDescent="0.25">
      <c r="A296" s="763"/>
      <c r="B296" s="735"/>
      <c r="C296" s="771"/>
      <c r="D296" s="332" t="s">
        <v>559</v>
      </c>
      <c r="E296" s="682"/>
      <c r="F296" s="629"/>
      <c r="G296" s="769"/>
      <c r="H296" s="288"/>
      <c r="I296" s="264"/>
      <c r="J296" s="132"/>
      <c r="K296" s="132"/>
      <c r="L296" s="132"/>
      <c r="M296" s="132"/>
      <c r="N296" s="132"/>
      <c r="O296" s="132"/>
      <c r="P296" s="132"/>
      <c r="Q296" s="132"/>
      <c r="R296" s="132"/>
      <c r="S296" s="132"/>
      <c r="T296" s="220"/>
    </row>
    <row r="297" spans="1:20" ht="13.5" customHeight="1" x14ac:dyDescent="0.25">
      <c r="A297" s="646"/>
      <c r="B297" s="734" t="s">
        <v>483</v>
      </c>
      <c r="C297" s="770">
        <v>2230</v>
      </c>
      <c r="D297" s="341">
        <v>5000</v>
      </c>
      <c r="E297" s="681" t="s">
        <v>22</v>
      </c>
      <c r="F297" s="628" t="s">
        <v>423</v>
      </c>
      <c r="G297" s="768" t="s">
        <v>440</v>
      </c>
      <c r="H297" s="288"/>
      <c r="I297" s="264"/>
      <c r="J297" s="132"/>
      <c r="K297" s="132"/>
      <c r="L297" s="132"/>
      <c r="M297" s="132"/>
      <c r="N297" s="132"/>
      <c r="O297" s="132"/>
      <c r="P297" s="132"/>
      <c r="Q297" s="132"/>
      <c r="R297" s="132"/>
      <c r="S297" s="132"/>
      <c r="T297" s="220"/>
    </row>
    <row r="298" spans="1:20" ht="13.5" customHeight="1" x14ac:dyDescent="0.25">
      <c r="A298" s="647"/>
      <c r="B298" s="735"/>
      <c r="C298" s="771"/>
      <c r="D298" s="332" t="s">
        <v>554</v>
      </c>
      <c r="E298" s="682"/>
      <c r="F298" s="629"/>
      <c r="G298" s="769"/>
      <c r="H298" s="288"/>
      <c r="I298" s="264"/>
      <c r="J298" s="132"/>
      <c r="K298" s="132"/>
      <c r="L298" s="132"/>
      <c r="M298" s="132"/>
      <c r="N298" s="132"/>
      <c r="O298" s="132"/>
      <c r="P298" s="132"/>
      <c r="Q298" s="132"/>
      <c r="R298" s="132"/>
      <c r="S298" s="132"/>
      <c r="T298" s="220"/>
    </row>
    <row r="299" spans="1:20" ht="14.25" customHeight="1" x14ac:dyDescent="0.25">
      <c r="A299" s="772"/>
      <c r="B299" s="699" t="s">
        <v>62</v>
      </c>
      <c r="C299" s="642">
        <v>2230</v>
      </c>
      <c r="D299" s="312">
        <v>176034.6</v>
      </c>
      <c r="E299" s="608" t="s">
        <v>22</v>
      </c>
      <c r="F299" s="628" t="s">
        <v>423</v>
      </c>
      <c r="G299" s="768" t="s">
        <v>535</v>
      </c>
      <c r="H299" s="288"/>
      <c r="I299" s="264"/>
      <c r="J299" s="132"/>
      <c r="K299" s="132"/>
      <c r="L299" s="132"/>
      <c r="M299" s="132"/>
      <c r="N299" s="132"/>
      <c r="O299" s="132"/>
      <c r="P299" s="132"/>
      <c r="Q299" s="132"/>
      <c r="R299" s="132"/>
      <c r="S299" s="132"/>
      <c r="T299" s="220"/>
    </row>
    <row r="300" spans="1:20" ht="29.25" customHeight="1" x14ac:dyDescent="0.25">
      <c r="A300" s="773"/>
      <c r="B300" s="700"/>
      <c r="C300" s="643"/>
      <c r="D300" s="361" t="s">
        <v>271</v>
      </c>
      <c r="E300" s="609"/>
      <c r="F300" s="629"/>
      <c r="G300" s="769"/>
      <c r="H300" s="288"/>
      <c r="I300" s="264"/>
      <c r="J300" s="132"/>
      <c r="K300" s="132"/>
      <c r="L300" s="132"/>
      <c r="M300" s="132"/>
      <c r="N300" s="132"/>
      <c r="O300" s="132"/>
      <c r="P300" s="132"/>
      <c r="Q300" s="132"/>
      <c r="R300" s="132"/>
      <c r="S300" s="132"/>
      <c r="T300" s="220"/>
    </row>
    <row r="301" spans="1:20" ht="13.5" customHeight="1" x14ac:dyDescent="0.25">
      <c r="A301" s="646"/>
      <c r="B301" s="734" t="s">
        <v>491</v>
      </c>
      <c r="C301" s="770">
        <v>2230</v>
      </c>
      <c r="D301" s="340">
        <v>22000</v>
      </c>
      <c r="E301" s="681" t="s">
        <v>22</v>
      </c>
      <c r="F301" s="628" t="s">
        <v>423</v>
      </c>
      <c r="G301" s="768" t="s">
        <v>449</v>
      </c>
      <c r="H301" s="288"/>
      <c r="I301" s="264"/>
      <c r="J301" s="132"/>
      <c r="K301" s="132"/>
      <c r="L301" s="132"/>
      <c r="M301" s="132"/>
      <c r="N301" s="132"/>
      <c r="O301" s="132"/>
      <c r="P301" s="132"/>
      <c r="Q301" s="132"/>
      <c r="R301" s="132"/>
      <c r="S301" s="132"/>
      <c r="T301" s="220"/>
    </row>
    <row r="302" spans="1:20" ht="15" customHeight="1" x14ac:dyDescent="0.25">
      <c r="A302" s="647"/>
      <c r="B302" s="735"/>
      <c r="C302" s="771"/>
      <c r="D302" s="332" t="s">
        <v>202</v>
      </c>
      <c r="E302" s="682"/>
      <c r="F302" s="629"/>
      <c r="G302" s="769"/>
      <c r="H302" s="288"/>
      <c r="I302" s="264"/>
      <c r="J302" s="132"/>
      <c r="K302" s="132"/>
      <c r="L302" s="132"/>
      <c r="M302" s="132"/>
      <c r="N302" s="132"/>
      <c r="O302" s="132"/>
      <c r="P302" s="132"/>
      <c r="Q302" s="132"/>
      <c r="R302" s="132"/>
      <c r="S302" s="132"/>
      <c r="T302" s="220"/>
    </row>
    <row r="303" spans="1:20" ht="15" customHeight="1" x14ac:dyDescent="0.25">
      <c r="A303" s="646"/>
      <c r="B303" s="703" t="s">
        <v>486</v>
      </c>
      <c r="C303" s="652">
        <v>2230</v>
      </c>
      <c r="D303" s="341">
        <v>15000</v>
      </c>
      <c r="E303" s="667" t="s">
        <v>22</v>
      </c>
      <c r="F303" s="628" t="s">
        <v>423</v>
      </c>
      <c r="G303" s="768" t="s">
        <v>443</v>
      </c>
      <c r="H303" s="288"/>
      <c r="I303" s="264"/>
      <c r="J303" s="132"/>
      <c r="K303" s="132"/>
      <c r="L303" s="132"/>
      <c r="M303" s="132"/>
      <c r="N303" s="132"/>
      <c r="O303" s="132"/>
      <c r="P303" s="132"/>
      <c r="Q303" s="132"/>
      <c r="R303" s="132"/>
      <c r="S303" s="132"/>
      <c r="T303" s="220"/>
    </row>
    <row r="304" spans="1:20" ht="26.25" customHeight="1" x14ac:dyDescent="0.25">
      <c r="A304" s="647"/>
      <c r="B304" s="704"/>
      <c r="C304" s="653"/>
      <c r="D304" s="317" t="s">
        <v>560</v>
      </c>
      <c r="E304" s="668"/>
      <c r="F304" s="629"/>
      <c r="G304" s="769"/>
      <c r="H304" s="288"/>
      <c r="I304" s="264"/>
      <c r="J304" s="132"/>
      <c r="K304" s="132"/>
      <c r="L304" s="132"/>
      <c r="M304" s="132"/>
      <c r="N304" s="132"/>
      <c r="O304" s="132"/>
      <c r="P304" s="132"/>
      <c r="Q304" s="132"/>
      <c r="R304" s="132"/>
      <c r="S304" s="132"/>
      <c r="T304" s="220"/>
    </row>
    <row r="305" spans="1:28" ht="15.75" customHeight="1" x14ac:dyDescent="0.25">
      <c r="A305" s="646"/>
      <c r="B305" s="734" t="s">
        <v>488</v>
      </c>
      <c r="C305" s="760">
        <v>2230</v>
      </c>
      <c r="D305" s="345">
        <v>3500</v>
      </c>
      <c r="E305" s="681" t="s">
        <v>22</v>
      </c>
      <c r="F305" s="628" t="s">
        <v>423</v>
      </c>
      <c r="G305" s="766" t="s">
        <v>445</v>
      </c>
      <c r="H305" s="288"/>
      <c r="I305" s="264"/>
      <c r="J305" s="132"/>
      <c r="K305" s="132"/>
      <c r="L305" s="132"/>
      <c r="M305" s="132"/>
      <c r="N305" s="132"/>
      <c r="O305" s="132"/>
      <c r="P305" s="132"/>
      <c r="Q305" s="132"/>
      <c r="R305" s="132"/>
      <c r="S305" s="132"/>
      <c r="T305" s="220"/>
    </row>
    <row r="306" spans="1:28" ht="16.5" customHeight="1" x14ac:dyDescent="0.25">
      <c r="A306" s="647"/>
      <c r="B306" s="735"/>
      <c r="C306" s="761"/>
      <c r="D306" s="347" t="s">
        <v>199</v>
      </c>
      <c r="E306" s="682"/>
      <c r="F306" s="629"/>
      <c r="G306" s="767"/>
      <c r="H306" s="288"/>
      <c r="I306" s="264"/>
      <c r="J306" s="132"/>
      <c r="K306" s="132"/>
      <c r="L306" s="132"/>
      <c r="M306" s="132"/>
      <c r="N306" s="132"/>
      <c r="O306" s="132"/>
      <c r="P306" s="132"/>
      <c r="Q306" s="132"/>
      <c r="R306" s="132"/>
      <c r="S306" s="132"/>
      <c r="T306" s="220"/>
    </row>
    <row r="307" spans="1:28" ht="15" customHeight="1" x14ac:dyDescent="0.25">
      <c r="A307" s="646"/>
      <c r="B307" s="734" t="s">
        <v>490</v>
      </c>
      <c r="C307" s="760">
        <v>2230</v>
      </c>
      <c r="D307" s="345">
        <v>2500</v>
      </c>
      <c r="E307" s="681" t="s">
        <v>22</v>
      </c>
      <c r="F307" s="628" t="s">
        <v>423</v>
      </c>
      <c r="G307" s="422" t="s">
        <v>448</v>
      </c>
      <c r="H307" s="288"/>
      <c r="I307" s="264"/>
      <c r="J307" s="132"/>
      <c r="K307" s="132"/>
      <c r="L307" s="132"/>
      <c r="M307" s="132"/>
      <c r="N307" s="132"/>
      <c r="O307" s="132"/>
      <c r="P307" s="132"/>
      <c r="Q307" s="132"/>
      <c r="R307" s="132"/>
      <c r="S307" s="132"/>
      <c r="T307" s="220"/>
    </row>
    <row r="308" spans="1:28" ht="13.5" customHeight="1" x14ac:dyDescent="0.25">
      <c r="A308" s="647"/>
      <c r="B308" s="735"/>
      <c r="C308" s="761"/>
      <c r="D308" s="332" t="s">
        <v>561</v>
      </c>
      <c r="E308" s="682"/>
      <c r="F308" s="629"/>
      <c r="G308" s="416"/>
      <c r="H308" s="288"/>
      <c r="I308" s="264"/>
      <c r="J308" s="132"/>
      <c r="K308" s="132"/>
      <c r="L308" s="132"/>
      <c r="M308" s="132"/>
      <c r="N308" s="132"/>
      <c r="O308" s="132"/>
      <c r="P308" s="132"/>
      <c r="Q308" s="132"/>
      <c r="R308" s="132"/>
      <c r="S308" s="132"/>
      <c r="T308" s="220"/>
    </row>
    <row r="309" spans="1:28" ht="14.25" customHeight="1" x14ac:dyDescent="0.25">
      <c r="A309" s="762"/>
      <c r="B309" s="734" t="s">
        <v>524</v>
      </c>
      <c r="C309" s="764">
        <v>2230</v>
      </c>
      <c r="D309" s="348">
        <v>45000</v>
      </c>
      <c r="E309" s="681" t="s">
        <v>22</v>
      </c>
      <c r="F309" s="628" t="s">
        <v>423</v>
      </c>
      <c r="G309" s="422" t="s">
        <v>521</v>
      </c>
      <c r="H309" s="288"/>
      <c r="I309" s="264"/>
      <c r="J309" s="132"/>
      <c r="K309" s="132"/>
      <c r="L309" s="132"/>
      <c r="M309" s="132"/>
      <c r="N309" s="132"/>
      <c r="O309" s="132"/>
      <c r="P309" s="132"/>
      <c r="Q309" s="132"/>
      <c r="R309" s="132"/>
      <c r="S309" s="132"/>
      <c r="T309" s="220"/>
    </row>
    <row r="310" spans="1:28" ht="15.75" customHeight="1" thickBot="1" x14ac:dyDescent="0.3">
      <c r="A310" s="763"/>
      <c r="B310" s="735"/>
      <c r="C310" s="765"/>
      <c r="D310" s="347" t="s">
        <v>562</v>
      </c>
      <c r="E310" s="682"/>
      <c r="F310" s="629"/>
      <c r="G310" s="394"/>
      <c r="H310" s="288"/>
      <c r="I310" s="265"/>
      <c r="J310" s="132"/>
      <c r="K310" s="132"/>
      <c r="L310" s="132"/>
      <c r="M310" s="132"/>
      <c r="N310" s="132"/>
      <c r="O310" s="132"/>
      <c r="P310" s="132"/>
      <c r="Q310" s="132"/>
      <c r="R310" s="132"/>
      <c r="S310" s="132"/>
      <c r="T310" s="220"/>
    </row>
    <row r="311" spans="1:28" ht="19.5" customHeight="1" thickBot="1" x14ac:dyDescent="0.3">
      <c r="A311" s="55"/>
      <c r="B311" s="612" t="s">
        <v>41</v>
      </c>
      <c r="C311" s="613"/>
      <c r="D311" s="100">
        <f>D256</f>
        <v>2542689.7999999998</v>
      </c>
      <c r="E311" s="106"/>
      <c r="F311" s="106"/>
      <c r="G311" s="182"/>
      <c r="H311" s="239"/>
      <c r="I311" s="266"/>
      <c r="J311" s="235"/>
      <c r="K311" s="235"/>
      <c r="L311" s="235"/>
      <c r="M311" s="235"/>
      <c r="N311" s="235"/>
      <c r="O311" s="235"/>
      <c r="P311" s="235"/>
      <c r="Q311" s="235"/>
      <c r="R311" s="235"/>
      <c r="S311" s="235"/>
      <c r="T311" s="236"/>
    </row>
    <row r="312" spans="1:28" ht="18.75" customHeight="1" thickBot="1" x14ac:dyDescent="0.3">
      <c r="A312" s="614"/>
      <c r="B312" s="754" t="s">
        <v>15</v>
      </c>
      <c r="C312" s="108"/>
      <c r="D312" s="111">
        <f>D420</f>
        <v>413494</v>
      </c>
      <c r="E312" s="756">
        <v>413494</v>
      </c>
      <c r="F312" s="630"/>
      <c r="G312" s="758"/>
      <c r="H312" s="197"/>
      <c r="I312" s="261"/>
      <c r="J312" s="140"/>
      <c r="K312" s="140"/>
      <c r="L312" s="140"/>
      <c r="M312" s="140"/>
      <c r="N312" s="140"/>
      <c r="O312" s="140"/>
      <c r="P312" s="140"/>
      <c r="Q312" s="140"/>
      <c r="R312" s="140"/>
      <c r="S312" s="140"/>
      <c r="T312" s="218"/>
    </row>
    <row r="313" spans="1:28" ht="34.5" customHeight="1" thickBot="1" x14ac:dyDescent="0.3">
      <c r="A313" s="615"/>
      <c r="B313" s="755"/>
      <c r="C313" s="110">
        <v>2240</v>
      </c>
      <c r="D313" s="103" t="s">
        <v>601</v>
      </c>
      <c r="E313" s="757"/>
      <c r="F313" s="631"/>
      <c r="G313" s="759"/>
      <c r="H313" s="197"/>
      <c r="I313" s="262"/>
      <c r="J313" s="140"/>
      <c r="K313" s="140"/>
      <c r="L313" s="140"/>
      <c r="M313" s="140"/>
      <c r="N313" s="140"/>
      <c r="O313" s="140"/>
      <c r="P313" s="140"/>
      <c r="Q313" s="140"/>
      <c r="R313" s="140"/>
      <c r="S313" s="140"/>
      <c r="T313" s="218"/>
    </row>
    <row r="314" spans="1:28" ht="33.75" customHeight="1" x14ac:dyDescent="0.25">
      <c r="A314" s="165"/>
      <c r="B314" s="752" t="s">
        <v>425</v>
      </c>
      <c r="C314" s="753"/>
      <c r="D314" s="96">
        <f>D315+D317+D319</f>
        <v>88000</v>
      </c>
      <c r="E314" s="19"/>
      <c r="F314" s="19"/>
      <c r="G314" s="181"/>
      <c r="H314" s="198"/>
      <c r="I314" s="263"/>
      <c r="J314" s="141"/>
      <c r="K314" s="141"/>
      <c r="L314" s="141"/>
      <c r="M314" s="141"/>
      <c r="N314" s="141"/>
      <c r="O314" s="141"/>
      <c r="P314" s="141"/>
      <c r="Q314" s="141"/>
      <c r="R314" s="141"/>
      <c r="S314" s="141"/>
      <c r="T314" s="219"/>
      <c r="U314" s="42"/>
      <c r="V314" s="42"/>
      <c r="W314" s="42"/>
      <c r="X314" s="84"/>
      <c r="Y314" s="85"/>
      <c r="Z314" s="42"/>
    </row>
    <row r="315" spans="1:28" ht="15.75" customHeight="1" x14ac:dyDescent="0.25">
      <c r="A315" s="646"/>
      <c r="B315" s="703" t="s">
        <v>479</v>
      </c>
      <c r="C315" s="667">
        <v>2240</v>
      </c>
      <c r="D315" s="339">
        <v>49000</v>
      </c>
      <c r="E315" s="667" t="s">
        <v>22</v>
      </c>
      <c r="F315" s="628" t="s">
        <v>423</v>
      </c>
      <c r="G315" s="707"/>
      <c r="H315" s="290">
        <f>SUM(I315:T315)</f>
        <v>0</v>
      </c>
      <c r="I315" s="256"/>
      <c r="J315" s="130"/>
      <c r="K315" s="130"/>
      <c r="L315" s="130"/>
      <c r="M315" s="130"/>
      <c r="N315" s="130"/>
      <c r="O315" s="130"/>
      <c r="P315" s="130"/>
      <c r="Q315" s="130"/>
      <c r="R315" s="130"/>
      <c r="S315" s="130"/>
      <c r="T315" s="214"/>
      <c r="U315" s="83"/>
      <c r="V315" s="83"/>
      <c r="W315" s="83"/>
      <c r="X315" s="405"/>
      <c r="Y315" s="62"/>
      <c r="Z315" s="62"/>
      <c r="AA315" s="79"/>
      <c r="AB315" s="79"/>
    </row>
    <row r="316" spans="1:28" ht="58.5" customHeight="1" x14ac:dyDescent="0.25">
      <c r="A316" s="647"/>
      <c r="B316" s="704"/>
      <c r="C316" s="668"/>
      <c r="D316" s="371" t="s">
        <v>454</v>
      </c>
      <c r="E316" s="668"/>
      <c r="F316" s="629"/>
      <c r="G316" s="708"/>
      <c r="H316" s="290"/>
      <c r="I316" s="256"/>
      <c r="J316" s="130"/>
      <c r="K316" s="130"/>
      <c r="L316" s="130"/>
      <c r="M316" s="130"/>
      <c r="N316" s="130"/>
      <c r="O316" s="130"/>
      <c r="P316" s="130"/>
      <c r="Q316" s="130"/>
      <c r="R316" s="130"/>
      <c r="S316" s="130"/>
      <c r="T316" s="214"/>
      <c r="U316" s="83"/>
      <c r="V316" s="83"/>
      <c r="W316" s="83"/>
      <c r="X316" s="405"/>
      <c r="Y316" s="62"/>
      <c r="Z316" s="62"/>
      <c r="AA316" s="79"/>
      <c r="AB316" s="79"/>
    </row>
    <row r="317" spans="1:28" ht="18" customHeight="1" x14ac:dyDescent="0.25">
      <c r="A317" s="646"/>
      <c r="B317" s="703" t="s">
        <v>518</v>
      </c>
      <c r="C317" s="667">
        <v>2240</v>
      </c>
      <c r="D317" s="372">
        <v>39000</v>
      </c>
      <c r="E317" s="667" t="s">
        <v>22</v>
      </c>
      <c r="F317" s="628" t="s">
        <v>423</v>
      </c>
      <c r="G317" s="707"/>
      <c r="H317" s="290">
        <f>SUM(I317:T317)</f>
        <v>0</v>
      </c>
      <c r="I317" s="256"/>
      <c r="J317" s="130"/>
      <c r="K317" s="130"/>
      <c r="L317" s="130"/>
      <c r="M317" s="130"/>
      <c r="N317" s="130"/>
      <c r="O317" s="130"/>
      <c r="P317" s="130"/>
      <c r="Q317" s="130"/>
      <c r="R317" s="130"/>
      <c r="S317" s="130"/>
      <c r="T317" s="214"/>
      <c r="U317" s="83"/>
      <c r="V317" s="83"/>
      <c r="W317" s="83"/>
      <c r="X317" s="405"/>
      <c r="Y317" s="62"/>
      <c r="Z317" s="62"/>
      <c r="AA317" s="79"/>
      <c r="AB317" s="79"/>
    </row>
    <row r="318" spans="1:28" ht="24.75" customHeight="1" x14ac:dyDescent="0.25">
      <c r="A318" s="647"/>
      <c r="B318" s="704"/>
      <c r="C318" s="668"/>
      <c r="D318" s="371" t="s">
        <v>563</v>
      </c>
      <c r="E318" s="668"/>
      <c r="F318" s="629"/>
      <c r="G318" s="708"/>
      <c r="H318" s="290"/>
      <c r="I318" s="256"/>
      <c r="J318" s="130"/>
      <c r="K318" s="130"/>
      <c r="L318" s="130"/>
      <c r="M318" s="130"/>
      <c r="N318" s="130"/>
      <c r="O318" s="130"/>
      <c r="P318" s="130"/>
      <c r="Q318" s="130"/>
      <c r="R318" s="130"/>
      <c r="S318" s="130"/>
      <c r="T318" s="214"/>
      <c r="U318" s="83"/>
      <c r="V318" s="83"/>
      <c r="W318" s="83"/>
      <c r="X318" s="405"/>
      <c r="Y318" s="62"/>
      <c r="Z318" s="62"/>
      <c r="AA318" s="79"/>
      <c r="AB318" s="79"/>
    </row>
    <row r="319" spans="1:28" ht="41.25" customHeight="1" x14ac:dyDescent="0.25">
      <c r="A319" s="661"/>
      <c r="B319" s="703" t="s">
        <v>412</v>
      </c>
      <c r="C319" s="667">
        <v>2240</v>
      </c>
      <c r="D319" s="372">
        <v>0</v>
      </c>
      <c r="E319" s="667" t="s">
        <v>22</v>
      </c>
      <c r="F319" s="628" t="s">
        <v>423</v>
      </c>
      <c r="G319" s="750"/>
      <c r="H319" s="290">
        <f>T319</f>
        <v>0</v>
      </c>
      <c r="I319" s="256"/>
      <c r="J319" s="130"/>
      <c r="K319" s="130"/>
      <c r="L319" s="130"/>
      <c r="M319" s="130"/>
      <c r="N319" s="130"/>
      <c r="O319" s="130"/>
      <c r="P319" s="130"/>
      <c r="Q319" s="130"/>
      <c r="R319" s="130"/>
      <c r="S319" s="130"/>
      <c r="T319" s="214"/>
      <c r="U319" s="83"/>
      <c r="V319" s="83"/>
      <c r="W319" s="83"/>
      <c r="X319" s="405"/>
      <c r="Y319" s="62"/>
      <c r="Z319" s="62"/>
      <c r="AA319" s="79"/>
      <c r="AB319" s="79"/>
    </row>
    <row r="320" spans="1:28" ht="30.75" customHeight="1" thickBot="1" x14ac:dyDescent="0.3">
      <c r="A320" s="662"/>
      <c r="B320" s="704"/>
      <c r="C320" s="668"/>
      <c r="D320" s="373" t="s">
        <v>208</v>
      </c>
      <c r="E320" s="668"/>
      <c r="F320" s="629"/>
      <c r="G320" s="751"/>
      <c r="H320" s="290"/>
      <c r="I320" s="256"/>
      <c r="J320" s="130"/>
      <c r="K320" s="130"/>
      <c r="L320" s="130"/>
      <c r="M320" s="130"/>
      <c r="N320" s="130"/>
      <c r="O320" s="130"/>
      <c r="P320" s="130"/>
      <c r="Q320" s="130"/>
      <c r="R320" s="130"/>
      <c r="S320" s="130"/>
      <c r="T320" s="214"/>
      <c r="U320" s="83"/>
      <c r="V320" s="83"/>
      <c r="W320" s="83"/>
      <c r="X320" s="405"/>
      <c r="Y320" s="62"/>
      <c r="Z320" s="62"/>
      <c r="AA320" s="79"/>
      <c r="AB320" s="79"/>
    </row>
    <row r="321" spans="1:28" ht="30.75" customHeight="1" x14ac:dyDescent="0.25">
      <c r="A321" s="406"/>
      <c r="B321" s="752" t="s">
        <v>29</v>
      </c>
      <c r="C321" s="753"/>
      <c r="D321" s="385">
        <f>D322+D324+D326+D328+D330+D332+D334+D336+D338+D340+D342</f>
        <v>48800</v>
      </c>
      <c r="E321" s="334"/>
      <c r="F321" s="334"/>
      <c r="G321" s="131"/>
      <c r="H321" s="195"/>
      <c r="I321" s="257"/>
      <c r="J321" s="131"/>
      <c r="K321" s="131"/>
      <c r="L321" s="131"/>
      <c r="M321" s="131"/>
      <c r="N321" s="131"/>
      <c r="O321" s="131"/>
      <c r="P321" s="131"/>
      <c r="Q321" s="131"/>
      <c r="R321" s="131"/>
      <c r="S321" s="131"/>
      <c r="T321" s="215"/>
      <c r="U321" s="83"/>
      <c r="V321" s="83"/>
      <c r="W321" s="83"/>
      <c r="X321" s="405"/>
      <c r="Y321" s="62"/>
      <c r="Z321" s="62"/>
      <c r="AA321" s="79"/>
      <c r="AB321" s="79"/>
    </row>
    <row r="322" spans="1:28" ht="14.25" customHeight="1" x14ac:dyDescent="0.25">
      <c r="A322" s="646"/>
      <c r="B322" s="734" t="s">
        <v>428</v>
      </c>
      <c r="C322" s="681">
        <v>2240</v>
      </c>
      <c r="D322" s="418">
        <v>4200</v>
      </c>
      <c r="E322" s="681" t="s">
        <v>22</v>
      </c>
      <c r="F322" s="628" t="s">
        <v>423</v>
      </c>
      <c r="G322" s="750"/>
      <c r="H322" s="290">
        <f>N322</f>
        <v>0</v>
      </c>
      <c r="I322" s="256"/>
      <c r="J322" s="130"/>
      <c r="K322" s="130"/>
      <c r="L322" s="130"/>
      <c r="M322" s="130"/>
      <c r="N322" s="130"/>
      <c r="O322" s="130"/>
      <c r="P322" s="130"/>
      <c r="Q322" s="130"/>
      <c r="R322" s="130"/>
      <c r="S322" s="130"/>
      <c r="T322" s="214"/>
      <c r="U322" s="83"/>
      <c r="V322" s="83"/>
      <c r="W322" s="83"/>
      <c r="X322" s="405"/>
      <c r="Y322" s="62"/>
      <c r="Z322" s="62"/>
      <c r="AA322" s="79"/>
      <c r="AB322" s="79"/>
    </row>
    <row r="323" spans="1:28" ht="74.25" customHeight="1" x14ac:dyDescent="0.25">
      <c r="A323" s="647"/>
      <c r="B323" s="735"/>
      <c r="C323" s="682"/>
      <c r="D323" s="375" t="s">
        <v>564</v>
      </c>
      <c r="E323" s="682"/>
      <c r="F323" s="629"/>
      <c r="G323" s="751"/>
      <c r="H323" s="290"/>
      <c r="I323" s="256"/>
      <c r="J323" s="130"/>
      <c r="K323" s="130"/>
      <c r="L323" s="130"/>
      <c r="M323" s="130"/>
      <c r="N323" s="130"/>
      <c r="O323" s="130"/>
      <c r="P323" s="130"/>
      <c r="Q323" s="130"/>
      <c r="R323" s="130"/>
      <c r="S323" s="130"/>
      <c r="T323" s="214"/>
      <c r="U323" s="83"/>
      <c r="V323" s="83"/>
      <c r="W323" s="83"/>
      <c r="X323" s="405"/>
      <c r="Y323" s="62"/>
      <c r="Z323" s="62"/>
      <c r="AA323" s="79"/>
      <c r="AB323" s="79"/>
    </row>
    <row r="324" spans="1:28" ht="16.5" customHeight="1" x14ac:dyDescent="0.25">
      <c r="A324" s="646"/>
      <c r="B324" s="734" t="s">
        <v>481</v>
      </c>
      <c r="C324" s="681">
        <v>2240</v>
      </c>
      <c r="D324" s="374">
        <v>4500</v>
      </c>
      <c r="E324" s="681" t="s">
        <v>22</v>
      </c>
      <c r="F324" s="628" t="s">
        <v>423</v>
      </c>
      <c r="G324" s="707"/>
      <c r="H324" s="290">
        <f>SUM(I324:T324)</f>
        <v>0</v>
      </c>
      <c r="I324" s="256"/>
      <c r="J324" s="130"/>
      <c r="K324" s="130"/>
      <c r="L324" s="130"/>
      <c r="M324" s="130"/>
      <c r="N324" s="130"/>
      <c r="O324" s="130"/>
      <c r="P324" s="130"/>
      <c r="Q324" s="130"/>
      <c r="R324" s="130"/>
      <c r="S324" s="130"/>
      <c r="T324" s="214"/>
      <c r="U324" s="81"/>
      <c r="V324" s="75"/>
      <c r="W324" s="75"/>
      <c r="X324" s="405"/>
      <c r="Y324" s="62"/>
      <c r="Z324" s="62"/>
      <c r="AA324" s="79"/>
      <c r="AB324" s="79"/>
    </row>
    <row r="325" spans="1:28" ht="26.25" customHeight="1" x14ac:dyDescent="0.25">
      <c r="A325" s="647"/>
      <c r="B325" s="735"/>
      <c r="C325" s="682"/>
      <c r="D325" s="375" t="s">
        <v>279</v>
      </c>
      <c r="E325" s="682"/>
      <c r="F325" s="629"/>
      <c r="G325" s="708"/>
      <c r="H325" s="290"/>
      <c r="I325" s="256"/>
      <c r="J325" s="130"/>
      <c r="K325" s="130"/>
      <c r="L325" s="130"/>
      <c r="M325" s="130"/>
      <c r="N325" s="130"/>
      <c r="O325" s="130"/>
      <c r="P325" s="130"/>
      <c r="Q325" s="130"/>
      <c r="R325" s="130"/>
      <c r="S325" s="130"/>
      <c r="T325" s="214"/>
      <c r="U325" s="75"/>
      <c r="V325" s="75"/>
      <c r="W325" s="75"/>
      <c r="X325" s="405"/>
      <c r="Y325" s="62"/>
      <c r="Z325" s="62"/>
      <c r="AA325" s="79"/>
      <c r="AB325" s="79"/>
    </row>
    <row r="326" spans="1:28" ht="29.25" customHeight="1" x14ac:dyDescent="0.25">
      <c r="A326" s="646"/>
      <c r="B326" s="734" t="s">
        <v>429</v>
      </c>
      <c r="C326" s="681">
        <v>2240</v>
      </c>
      <c r="D326" s="374">
        <v>1500</v>
      </c>
      <c r="E326" s="681" t="s">
        <v>22</v>
      </c>
      <c r="F326" s="628" t="s">
        <v>423</v>
      </c>
      <c r="G326" s="707"/>
      <c r="H326" s="290">
        <f>R326</f>
        <v>0</v>
      </c>
      <c r="I326" s="256"/>
      <c r="J326" s="130"/>
      <c r="K326" s="130"/>
      <c r="L326" s="130"/>
      <c r="M326" s="130"/>
      <c r="N326" s="130"/>
      <c r="O326" s="130"/>
      <c r="P326" s="130"/>
      <c r="Q326" s="130"/>
      <c r="R326" s="130"/>
      <c r="S326" s="130"/>
      <c r="T326" s="214"/>
      <c r="U326" s="75"/>
      <c r="V326" s="75"/>
      <c r="W326" s="75"/>
      <c r="X326" s="405"/>
      <c r="Y326" s="62"/>
      <c r="Z326" s="62"/>
      <c r="AA326" s="79"/>
      <c r="AB326" s="79"/>
    </row>
    <row r="327" spans="1:28" ht="40.5" customHeight="1" x14ac:dyDescent="0.25">
      <c r="A327" s="647"/>
      <c r="B327" s="735"/>
      <c r="C327" s="682"/>
      <c r="D327" s="375" t="s">
        <v>565</v>
      </c>
      <c r="E327" s="682"/>
      <c r="F327" s="629"/>
      <c r="G327" s="708"/>
      <c r="H327" s="290"/>
      <c r="I327" s="256"/>
      <c r="J327" s="130"/>
      <c r="K327" s="130"/>
      <c r="L327" s="130"/>
      <c r="M327" s="130"/>
      <c r="N327" s="130"/>
      <c r="O327" s="130"/>
      <c r="P327" s="130"/>
      <c r="Q327" s="130"/>
      <c r="R327" s="130"/>
      <c r="S327" s="130"/>
      <c r="T327" s="214"/>
      <c r="U327" s="75"/>
      <c r="V327" s="75"/>
      <c r="W327" s="75"/>
      <c r="X327" s="405"/>
      <c r="Y327" s="62"/>
      <c r="Z327" s="62"/>
      <c r="AA327" s="79"/>
      <c r="AB327" s="79"/>
    </row>
    <row r="328" spans="1:28" ht="21.75" customHeight="1" x14ac:dyDescent="0.25">
      <c r="A328" s="646"/>
      <c r="B328" s="703" t="s">
        <v>493</v>
      </c>
      <c r="C328" s="667">
        <v>2240</v>
      </c>
      <c r="D328" s="370">
        <v>3120</v>
      </c>
      <c r="E328" s="667" t="s">
        <v>22</v>
      </c>
      <c r="F328" s="628" t="s">
        <v>423</v>
      </c>
      <c r="G328" s="707"/>
      <c r="H328" s="290">
        <f>SUM(I328:T328)</f>
        <v>0</v>
      </c>
      <c r="I328" s="256"/>
      <c r="J328" s="130"/>
      <c r="K328" s="130"/>
      <c r="L328" s="130"/>
      <c r="M328" s="130"/>
      <c r="N328" s="130"/>
      <c r="O328" s="130"/>
      <c r="P328" s="130"/>
      <c r="Q328" s="130"/>
      <c r="R328" s="130"/>
      <c r="S328" s="130"/>
      <c r="T328" s="214"/>
      <c r="U328" s="75"/>
      <c r="V328" s="75"/>
      <c r="W328" s="75"/>
      <c r="X328" s="405"/>
      <c r="Y328" s="62"/>
      <c r="Z328" s="62"/>
      <c r="AA328" s="79"/>
      <c r="AB328" s="79"/>
    </row>
    <row r="329" spans="1:28" ht="51.75" customHeight="1" x14ac:dyDescent="0.25">
      <c r="A329" s="647"/>
      <c r="B329" s="704"/>
      <c r="C329" s="668"/>
      <c r="D329" s="371" t="s">
        <v>566</v>
      </c>
      <c r="E329" s="668"/>
      <c r="F329" s="629"/>
      <c r="G329" s="708"/>
      <c r="H329" s="290"/>
      <c r="I329" s="256"/>
      <c r="J329" s="130"/>
      <c r="K329" s="130"/>
      <c r="L329" s="130"/>
      <c r="M329" s="130"/>
      <c r="N329" s="130"/>
      <c r="O329" s="130"/>
      <c r="P329" s="130"/>
      <c r="Q329" s="130"/>
      <c r="R329" s="130"/>
      <c r="S329" s="130"/>
      <c r="T329" s="214"/>
      <c r="U329" s="75"/>
      <c r="V329" s="75"/>
      <c r="W329" s="75"/>
      <c r="X329" s="405"/>
      <c r="Y329" s="62"/>
      <c r="Z329" s="62"/>
      <c r="AA329" s="79"/>
      <c r="AB329" s="79"/>
    </row>
    <row r="330" spans="1:28" ht="30.75" customHeight="1" x14ac:dyDescent="0.25">
      <c r="A330" s="646"/>
      <c r="B330" s="734" t="s">
        <v>480</v>
      </c>
      <c r="C330" s="681">
        <v>2240</v>
      </c>
      <c r="D330" s="344">
        <v>21600</v>
      </c>
      <c r="E330" s="681" t="s">
        <v>22</v>
      </c>
      <c r="F330" s="628" t="s">
        <v>423</v>
      </c>
      <c r="G330" s="707"/>
      <c r="H330" s="290">
        <f>SUM(I330:T330)</f>
        <v>0</v>
      </c>
      <c r="I330" s="256"/>
      <c r="J330" s="130"/>
      <c r="K330" s="130"/>
      <c r="L330" s="130"/>
      <c r="M330" s="130"/>
      <c r="N330" s="130"/>
      <c r="O330" s="130"/>
      <c r="P330" s="130"/>
      <c r="Q330" s="130"/>
      <c r="R330" s="130"/>
      <c r="S330" s="130"/>
      <c r="T330" s="214"/>
      <c r="U330" s="689"/>
      <c r="V330" s="690"/>
      <c r="W330" s="690"/>
      <c r="X330" s="405"/>
      <c r="Y330" s="62"/>
      <c r="Z330" s="62"/>
      <c r="AA330" s="79"/>
      <c r="AB330" s="79"/>
    </row>
    <row r="331" spans="1:28" ht="75" customHeight="1" x14ac:dyDescent="0.25">
      <c r="A331" s="647"/>
      <c r="B331" s="735"/>
      <c r="C331" s="682"/>
      <c r="D331" s="375" t="s">
        <v>424</v>
      </c>
      <c r="E331" s="682"/>
      <c r="F331" s="629"/>
      <c r="G331" s="708"/>
      <c r="H331" s="290"/>
      <c r="I331" s="256"/>
      <c r="J331" s="130"/>
      <c r="K331" s="130"/>
      <c r="L331" s="130"/>
      <c r="M331" s="130"/>
      <c r="N331" s="130"/>
      <c r="O331" s="130"/>
      <c r="P331" s="130"/>
      <c r="Q331" s="130"/>
      <c r="R331" s="130"/>
      <c r="S331" s="130"/>
      <c r="T331" s="214"/>
      <c r="U331" s="75"/>
      <c r="V331" s="75"/>
      <c r="W331" s="75"/>
      <c r="X331" s="405"/>
      <c r="Y331" s="62"/>
      <c r="Z331" s="62"/>
      <c r="AA331" s="79"/>
      <c r="AB331" s="79"/>
    </row>
    <row r="332" spans="1:28" ht="30" customHeight="1" x14ac:dyDescent="0.25">
      <c r="A332" s="646"/>
      <c r="B332" s="734" t="s">
        <v>494</v>
      </c>
      <c r="C332" s="681">
        <v>2240</v>
      </c>
      <c r="D332" s="374">
        <v>2000</v>
      </c>
      <c r="E332" s="681" t="s">
        <v>22</v>
      </c>
      <c r="F332" s="628" t="s">
        <v>423</v>
      </c>
      <c r="G332" s="707"/>
      <c r="H332" s="290">
        <f>P332</f>
        <v>0</v>
      </c>
      <c r="I332" s="256"/>
      <c r="J332" s="130"/>
      <c r="K332" s="130"/>
      <c r="L332" s="130"/>
      <c r="M332" s="130"/>
      <c r="N332" s="130"/>
      <c r="O332" s="130"/>
      <c r="P332" s="130"/>
      <c r="Q332" s="130"/>
      <c r="R332" s="130"/>
      <c r="S332" s="130"/>
      <c r="T332" s="214"/>
      <c r="U332" s="75"/>
      <c r="V332" s="75"/>
      <c r="W332" s="75"/>
      <c r="X332" s="405"/>
      <c r="Y332" s="62"/>
      <c r="Z332" s="62"/>
      <c r="AA332" s="79"/>
      <c r="AB332" s="79"/>
    </row>
    <row r="333" spans="1:28" ht="26.25" customHeight="1" x14ac:dyDescent="0.25">
      <c r="A333" s="647"/>
      <c r="B333" s="735"/>
      <c r="C333" s="682"/>
      <c r="D333" s="375" t="s">
        <v>104</v>
      </c>
      <c r="E333" s="682"/>
      <c r="F333" s="629"/>
      <c r="G333" s="708"/>
      <c r="H333" s="290"/>
      <c r="I333" s="256"/>
      <c r="J333" s="130"/>
      <c r="K333" s="130"/>
      <c r="L333" s="130"/>
      <c r="M333" s="130"/>
      <c r="N333" s="130"/>
      <c r="O333" s="130"/>
      <c r="P333" s="130"/>
      <c r="Q333" s="130"/>
      <c r="R333" s="130"/>
      <c r="S333" s="130"/>
      <c r="T333" s="214"/>
      <c r="U333" s="75"/>
      <c r="V333" s="75"/>
      <c r="W333" s="75"/>
      <c r="X333" s="405"/>
      <c r="Y333" s="62"/>
      <c r="Z333" s="62"/>
      <c r="AA333" s="79"/>
      <c r="AB333" s="79"/>
    </row>
    <row r="334" spans="1:28" ht="21.75" customHeight="1" x14ac:dyDescent="0.25">
      <c r="A334" s="646"/>
      <c r="B334" s="734" t="s">
        <v>495</v>
      </c>
      <c r="C334" s="681">
        <v>2240</v>
      </c>
      <c r="D334" s="374">
        <v>1000</v>
      </c>
      <c r="E334" s="681" t="s">
        <v>22</v>
      </c>
      <c r="F334" s="628" t="s">
        <v>423</v>
      </c>
      <c r="G334" s="707"/>
      <c r="H334" s="290">
        <f>Q334+O334</f>
        <v>0</v>
      </c>
      <c r="I334" s="256"/>
      <c r="J334" s="130"/>
      <c r="K334" s="130"/>
      <c r="L334" s="130"/>
      <c r="M334" s="130"/>
      <c r="N334" s="130"/>
      <c r="O334" s="130"/>
      <c r="P334" s="130"/>
      <c r="Q334" s="130"/>
      <c r="R334" s="130"/>
      <c r="S334" s="130"/>
      <c r="T334" s="214"/>
      <c r="U334" s="402"/>
      <c r="V334" s="403"/>
      <c r="W334" s="403"/>
      <c r="X334" s="405"/>
      <c r="Y334" s="62"/>
      <c r="Z334" s="62"/>
      <c r="AA334" s="79"/>
      <c r="AB334" s="79"/>
    </row>
    <row r="335" spans="1:28" ht="36.75" customHeight="1" x14ac:dyDescent="0.25">
      <c r="A335" s="647"/>
      <c r="B335" s="735"/>
      <c r="C335" s="682"/>
      <c r="D335" s="375" t="s">
        <v>196</v>
      </c>
      <c r="E335" s="682"/>
      <c r="F335" s="629"/>
      <c r="G335" s="708"/>
      <c r="H335" s="290"/>
      <c r="I335" s="256"/>
      <c r="J335" s="130"/>
      <c r="K335" s="130"/>
      <c r="L335" s="130"/>
      <c r="M335" s="130"/>
      <c r="N335" s="130"/>
      <c r="O335" s="130"/>
      <c r="P335" s="130"/>
      <c r="Q335" s="130"/>
      <c r="R335" s="130"/>
      <c r="S335" s="130"/>
      <c r="T335" s="214"/>
      <c r="U335" s="75"/>
      <c r="V335" s="75"/>
      <c r="W335" s="75"/>
      <c r="X335" s="405"/>
      <c r="Y335" s="62"/>
      <c r="Z335" s="62"/>
      <c r="AA335" s="79"/>
      <c r="AB335" s="79"/>
    </row>
    <row r="336" spans="1:28" ht="36.75" customHeight="1" x14ac:dyDescent="0.25">
      <c r="A336" s="646"/>
      <c r="B336" s="734" t="s">
        <v>496</v>
      </c>
      <c r="C336" s="681">
        <v>2240</v>
      </c>
      <c r="D336" s="374">
        <v>2000</v>
      </c>
      <c r="E336" s="681" t="s">
        <v>22</v>
      </c>
      <c r="F336" s="628" t="s">
        <v>423</v>
      </c>
      <c r="G336" s="707"/>
      <c r="H336" s="290">
        <f>Q336</f>
        <v>0</v>
      </c>
      <c r="I336" s="256"/>
      <c r="J336" s="130"/>
      <c r="K336" s="130"/>
      <c r="L336" s="130"/>
      <c r="M336" s="130"/>
      <c r="N336" s="130"/>
      <c r="O336" s="130"/>
      <c r="P336" s="130"/>
      <c r="Q336" s="130"/>
      <c r="R336" s="130"/>
      <c r="S336" s="130"/>
      <c r="T336" s="214"/>
      <c r="U336" s="75"/>
      <c r="V336" s="75"/>
      <c r="W336" s="75"/>
      <c r="X336" s="405"/>
      <c r="Y336" s="62"/>
      <c r="Z336" s="62"/>
      <c r="AA336" s="79"/>
      <c r="AB336" s="79"/>
    </row>
    <row r="337" spans="1:28" ht="51" customHeight="1" x14ac:dyDescent="0.25">
      <c r="A337" s="647"/>
      <c r="B337" s="735"/>
      <c r="C337" s="682"/>
      <c r="D337" s="375" t="s">
        <v>104</v>
      </c>
      <c r="E337" s="682"/>
      <c r="F337" s="629"/>
      <c r="G337" s="708"/>
      <c r="H337" s="290"/>
      <c r="I337" s="256"/>
      <c r="J337" s="130"/>
      <c r="K337" s="130"/>
      <c r="L337" s="130"/>
      <c r="M337" s="130"/>
      <c r="N337" s="130"/>
      <c r="O337" s="130"/>
      <c r="P337" s="130"/>
      <c r="Q337" s="130"/>
      <c r="R337" s="130"/>
      <c r="S337" s="130"/>
      <c r="T337" s="214"/>
      <c r="U337" s="75"/>
      <c r="V337" s="75"/>
      <c r="W337" s="75"/>
      <c r="X337" s="405"/>
      <c r="Y337" s="62"/>
      <c r="Z337" s="62"/>
      <c r="AA337" s="79"/>
      <c r="AB337" s="79"/>
    </row>
    <row r="338" spans="1:28" ht="30.75" customHeight="1" x14ac:dyDescent="0.25">
      <c r="A338" s="646"/>
      <c r="B338" s="734" t="s">
        <v>497</v>
      </c>
      <c r="C338" s="681">
        <v>2240</v>
      </c>
      <c r="D338" s="374">
        <v>2000</v>
      </c>
      <c r="E338" s="681" t="s">
        <v>22</v>
      </c>
      <c r="F338" s="628" t="s">
        <v>423</v>
      </c>
      <c r="G338" s="707"/>
      <c r="H338" s="290">
        <f>T338</f>
        <v>0</v>
      </c>
      <c r="I338" s="256"/>
      <c r="J338" s="130"/>
      <c r="K338" s="130"/>
      <c r="L338" s="130"/>
      <c r="M338" s="130"/>
      <c r="N338" s="130"/>
      <c r="O338" s="130"/>
      <c r="P338" s="130"/>
      <c r="Q338" s="130"/>
      <c r="R338" s="130"/>
      <c r="S338" s="130"/>
      <c r="T338" s="214"/>
      <c r="U338" s="75"/>
      <c r="V338" s="75"/>
      <c r="W338" s="75"/>
      <c r="X338" s="405"/>
      <c r="Y338" s="62"/>
      <c r="Z338" s="62"/>
      <c r="AA338" s="79"/>
      <c r="AB338" s="79"/>
    </row>
    <row r="339" spans="1:28" ht="30" customHeight="1" x14ac:dyDescent="0.25">
      <c r="A339" s="647"/>
      <c r="B339" s="735"/>
      <c r="C339" s="682"/>
      <c r="D339" s="375" t="s">
        <v>104</v>
      </c>
      <c r="E339" s="682"/>
      <c r="F339" s="629"/>
      <c r="G339" s="708"/>
      <c r="H339" s="290"/>
      <c r="I339" s="256"/>
      <c r="J339" s="130"/>
      <c r="K339" s="130"/>
      <c r="L339" s="130"/>
      <c r="M339" s="130"/>
      <c r="N339" s="130"/>
      <c r="O339" s="130"/>
      <c r="P339" s="130"/>
      <c r="Q339" s="130"/>
      <c r="R339" s="130"/>
      <c r="S339" s="130"/>
      <c r="T339" s="214"/>
      <c r="U339" s="75"/>
      <c r="V339" s="75"/>
      <c r="W339" s="75"/>
      <c r="X339" s="405"/>
      <c r="Y339" s="62"/>
      <c r="Z339" s="62"/>
      <c r="AA339" s="79"/>
      <c r="AB339" s="79"/>
    </row>
    <row r="340" spans="1:28" ht="29.25" customHeight="1" x14ac:dyDescent="0.25">
      <c r="A340" s="646"/>
      <c r="B340" s="734" t="s">
        <v>528</v>
      </c>
      <c r="C340" s="681">
        <v>2240</v>
      </c>
      <c r="D340" s="344">
        <v>2880</v>
      </c>
      <c r="E340" s="681" t="s">
        <v>22</v>
      </c>
      <c r="F340" s="628" t="s">
        <v>423</v>
      </c>
      <c r="G340" s="707"/>
      <c r="H340" s="290">
        <f>S340</f>
        <v>0</v>
      </c>
      <c r="I340" s="256"/>
      <c r="J340" s="130"/>
      <c r="K340" s="130"/>
      <c r="L340" s="130"/>
      <c r="M340" s="130"/>
      <c r="N340" s="130"/>
      <c r="O340" s="130"/>
      <c r="P340" s="130"/>
      <c r="Q340" s="130"/>
      <c r="R340" s="130"/>
      <c r="S340" s="130"/>
      <c r="T340" s="214"/>
      <c r="U340" s="75"/>
      <c r="V340" s="75"/>
      <c r="W340" s="75"/>
      <c r="X340" s="405"/>
      <c r="Y340" s="62"/>
      <c r="Z340" s="62"/>
      <c r="AA340" s="79"/>
      <c r="AB340" s="79"/>
    </row>
    <row r="341" spans="1:28" ht="25.5" customHeight="1" x14ac:dyDescent="0.25">
      <c r="A341" s="647"/>
      <c r="B341" s="735"/>
      <c r="C341" s="682"/>
      <c r="D341" s="375" t="s">
        <v>567</v>
      </c>
      <c r="E341" s="682"/>
      <c r="F341" s="629"/>
      <c r="G341" s="708"/>
      <c r="H341" s="290"/>
      <c r="I341" s="256"/>
      <c r="J341" s="130"/>
      <c r="K341" s="130"/>
      <c r="L341" s="130"/>
      <c r="M341" s="130"/>
      <c r="N341" s="130"/>
      <c r="O341" s="130"/>
      <c r="P341" s="130"/>
      <c r="Q341" s="130"/>
      <c r="R341" s="130"/>
      <c r="S341" s="130"/>
      <c r="T341" s="214"/>
      <c r="U341" s="75"/>
      <c r="V341" s="75"/>
      <c r="W341" s="75"/>
      <c r="X341" s="405"/>
      <c r="Y341" s="62"/>
      <c r="Z341" s="62"/>
      <c r="AA341" s="79"/>
      <c r="AB341" s="79"/>
    </row>
    <row r="342" spans="1:28" ht="43.5" customHeight="1" x14ac:dyDescent="0.25">
      <c r="A342" s="646"/>
      <c r="B342" s="734" t="s">
        <v>498</v>
      </c>
      <c r="C342" s="681">
        <v>2240</v>
      </c>
      <c r="D342" s="374">
        <v>4000</v>
      </c>
      <c r="E342" s="681" t="s">
        <v>22</v>
      </c>
      <c r="F342" s="628" t="s">
        <v>423</v>
      </c>
      <c r="G342" s="707"/>
      <c r="H342" s="290">
        <f>T342</f>
        <v>0</v>
      </c>
      <c r="I342" s="256"/>
      <c r="J342" s="130"/>
      <c r="K342" s="130"/>
      <c r="L342" s="130"/>
      <c r="M342" s="130"/>
      <c r="N342" s="130"/>
      <c r="O342" s="130"/>
      <c r="P342" s="130"/>
      <c r="Q342" s="130"/>
      <c r="R342" s="130"/>
      <c r="S342" s="130"/>
      <c r="T342" s="214"/>
      <c r="U342" s="75"/>
      <c r="V342" s="75"/>
      <c r="W342" s="75"/>
      <c r="X342" s="405"/>
      <c r="Y342" s="62"/>
      <c r="Z342" s="62"/>
      <c r="AA342" s="79"/>
      <c r="AB342" s="79"/>
    </row>
    <row r="343" spans="1:28" ht="57.75" customHeight="1" x14ac:dyDescent="0.25">
      <c r="A343" s="647"/>
      <c r="B343" s="735"/>
      <c r="C343" s="682"/>
      <c r="D343" s="375" t="s">
        <v>568</v>
      </c>
      <c r="E343" s="682"/>
      <c r="F343" s="629"/>
      <c r="G343" s="708"/>
      <c r="H343" s="290"/>
      <c r="I343" s="256"/>
      <c r="J343" s="130"/>
      <c r="K343" s="130"/>
      <c r="L343" s="130"/>
      <c r="M343" s="130"/>
      <c r="N343" s="130"/>
      <c r="O343" s="130"/>
      <c r="P343" s="130"/>
      <c r="Q343" s="130"/>
      <c r="R343" s="130"/>
      <c r="S343" s="130"/>
      <c r="T343" s="214"/>
      <c r="U343" s="75"/>
      <c r="V343" s="75"/>
      <c r="W343" s="75"/>
      <c r="X343" s="405"/>
      <c r="Y343" s="62"/>
      <c r="Z343" s="62"/>
      <c r="AA343" s="79"/>
      <c r="AB343" s="79"/>
    </row>
    <row r="344" spans="1:28" s="2" customFormat="1" ht="22.5" customHeight="1" x14ac:dyDescent="0.25">
      <c r="A344" s="381"/>
      <c r="B344" s="729" t="s">
        <v>1</v>
      </c>
      <c r="C344" s="730"/>
      <c r="D344" s="12">
        <f>D345</f>
        <v>858</v>
      </c>
      <c r="E344" s="13"/>
      <c r="F344" s="13"/>
      <c r="G344" s="183"/>
      <c r="H344" s="199"/>
      <c r="I344" s="267"/>
      <c r="J344" s="142"/>
      <c r="K344" s="142"/>
      <c r="L344" s="142"/>
      <c r="M344" s="142"/>
      <c r="N344" s="142"/>
      <c r="O344" s="142"/>
      <c r="P344" s="142"/>
      <c r="Q344" s="142"/>
      <c r="R344" s="142"/>
      <c r="S344" s="142"/>
      <c r="T344" s="221"/>
      <c r="U344" s="86"/>
      <c r="V344" s="86"/>
      <c r="W344" s="86"/>
      <c r="X344" s="87"/>
      <c r="Y344" s="86"/>
      <c r="Z344" s="86"/>
    </row>
    <row r="345" spans="1:28" ht="20.25" customHeight="1" x14ac:dyDescent="0.25">
      <c r="A345" s="646"/>
      <c r="B345" s="703" t="s">
        <v>478</v>
      </c>
      <c r="C345" s="628">
        <v>2240</v>
      </c>
      <c r="D345" s="340">
        <v>858</v>
      </c>
      <c r="E345" s="667" t="s">
        <v>22</v>
      </c>
      <c r="F345" s="628" t="s">
        <v>423</v>
      </c>
      <c r="G345" s="707"/>
      <c r="H345" s="290">
        <f>SUM(I345:T345)</f>
        <v>0</v>
      </c>
      <c r="I345" s="256"/>
      <c r="J345" s="130"/>
      <c r="K345" s="130"/>
      <c r="L345" s="130"/>
      <c r="M345" s="130"/>
      <c r="N345" s="130"/>
      <c r="O345" s="130"/>
      <c r="P345" s="130"/>
      <c r="Q345" s="130"/>
      <c r="R345" s="130"/>
      <c r="S345" s="130"/>
      <c r="T345" s="214"/>
      <c r="X345" s="74"/>
      <c r="Y345" s="74"/>
      <c r="Z345" s="74"/>
    </row>
    <row r="346" spans="1:28" ht="22.5" customHeight="1" x14ac:dyDescent="0.25">
      <c r="A346" s="647"/>
      <c r="B346" s="704"/>
      <c r="C346" s="629"/>
      <c r="D346" s="316" t="s">
        <v>110</v>
      </c>
      <c r="E346" s="668"/>
      <c r="F346" s="629"/>
      <c r="G346" s="708"/>
      <c r="H346" s="290"/>
      <c r="I346" s="256"/>
      <c r="J346" s="130"/>
      <c r="K346" s="130"/>
      <c r="L346" s="130"/>
      <c r="M346" s="130"/>
      <c r="N346" s="130"/>
      <c r="O346" s="130"/>
      <c r="P346" s="130"/>
      <c r="Q346" s="130"/>
      <c r="R346" s="130"/>
      <c r="S346" s="130"/>
      <c r="T346" s="214"/>
      <c r="X346" s="74"/>
      <c r="Y346" s="74"/>
      <c r="Z346" s="74"/>
    </row>
    <row r="347" spans="1:28" ht="22.5" customHeight="1" x14ac:dyDescent="0.25">
      <c r="A347" s="382"/>
      <c r="B347" s="748" t="s">
        <v>30</v>
      </c>
      <c r="C347" s="749"/>
      <c r="D347" s="7">
        <f>D348</f>
        <v>4200</v>
      </c>
      <c r="E347" s="5"/>
      <c r="F347" s="5"/>
      <c r="G347" s="175"/>
      <c r="H347" s="193"/>
      <c r="I347" s="255"/>
      <c r="J347" s="139"/>
      <c r="K347" s="139"/>
      <c r="L347" s="139"/>
      <c r="M347" s="139"/>
      <c r="N347" s="139"/>
      <c r="O347" s="139"/>
      <c r="P347" s="139"/>
      <c r="Q347" s="139"/>
      <c r="R347" s="139"/>
      <c r="S347" s="139"/>
      <c r="T347" s="213"/>
      <c r="X347" s="82"/>
      <c r="Y347" s="74"/>
      <c r="Z347" s="74"/>
    </row>
    <row r="348" spans="1:28" ht="20.25" customHeight="1" x14ac:dyDescent="0.25">
      <c r="A348" s="646"/>
      <c r="B348" s="703" t="s">
        <v>499</v>
      </c>
      <c r="C348" s="628">
        <v>2240</v>
      </c>
      <c r="D348" s="340">
        <v>4200</v>
      </c>
      <c r="E348" s="667" t="s">
        <v>22</v>
      </c>
      <c r="F348" s="628" t="s">
        <v>423</v>
      </c>
      <c r="G348" s="707"/>
      <c r="H348" s="290">
        <f>SUM(I348:T348)</f>
        <v>0</v>
      </c>
      <c r="I348" s="256"/>
      <c r="J348" s="130"/>
      <c r="K348" s="130"/>
      <c r="L348" s="130"/>
      <c r="M348" s="130"/>
      <c r="N348" s="130"/>
      <c r="O348" s="130"/>
      <c r="P348" s="130"/>
      <c r="Q348" s="130"/>
      <c r="R348" s="130"/>
      <c r="S348" s="130"/>
      <c r="T348" s="214"/>
      <c r="X348" s="74"/>
      <c r="Y348" s="74"/>
      <c r="Z348" s="74"/>
    </row>
    <row r="349" spans="1:28" ht="22.5" customHeight="1" x14ac:dyDescent="0.25">
      <c r="A349" s="647"/>
      <c r="B349" s="704"/>
      <c r="C349" s="629"/>
      <c r="D349" s="317" t="s">
        <v>194</v>
      </c>
      <c r="E349" s="668"/>
      <c r="F349" s="629"/>
      <c r="G349" s="708"/>
      <c r="H349" s="290"/>
      <c r="I349" s="256"/>
      <c r="J349" s="130"/>
      <c r="K349" s="130"/>
      <c r="L349" s="130"/>
      <c r="M349" s="130"/>
      <c r="N349" s="130"/>
      <c r="O349" s="130"/>
      <c r="P349" s="130"/>
      <c r="Q349" s="130"/>
      <c r="R349" s="130"/>
      <c r="S349" s="130"/>
      <c r="T349" s="214"/>
    </row>
    <row r="350" spans="1:28" ht="22.5" customHeight="1" x14ac:dyDescent="0.25">
      <c r="A350" s="382"/>
      <c r="B350" s="729" t="s">
        <v>28</v>
      </c>
      <c r="C350" s="730"/>
      <c r="D350" s="12">
        <f>D351+D353+D355</f>
        <v>7000</v>
      </c>
      <c r="E350" s="6"/>
      <c r="F350" s="6"/>
      <c r="G350" s="184"/>
      <c r="H350" s="199"/>
      <c r="I350" s="267"/>
      <c r="J350" s="142"/>
      <c r="K350" s="142"/>
      <c r="L350" s="142"/>
      <c r="M350" s="142"/>
      <c r="N350" s="142"/>
      <c r="O350" s="142"/>
      <c r="P350" s="142"/>
      <c r="Q350" s="142"/>
      <c r="R350" s="142"/>
      <c r="S350" s="142"/>
      <c r="T350" s="221"/>
    </row>
    <row r="351" spans="1:28" ht="14.25" customHeight="1" x14ac:dyDescent="0.25">
      <c r="A351" s="646"/>
      <c r="B351" s="703" t="s">
        <v>500</v>
      </c>
      <c r="C351" s="628">
        <v>2240</v>
      </c>
      <c r="D351" s="389">
        <v>5000</v>
      </c>
      <c r="E351" s="667" t="s">
        <v>22</v>
      </c>
      <c r="F351" s="628" t="s">
        <v>423</v>
      </c>
      <c r="G351" s="707"/>
      <c r="H351" s="290">
        <f>SUM(I351:T351)</f>
        <v>0</v>
      </c>
      <c r="I351" s="256"/>
      <c r="J351" s="130"/>
      <c r="K351" s="130"/>
      <c r="L351" s="130"/>
      <c r="M351" s="130"/>
      <c r="N351" s="130"/>
      <c r="O351" s="130"/>
      <c r="P351" s="130"/>
      <c r="Q351" s="130"/>
      <c r="R351" s="130"/>
      <c r="S351" s="130"/>
      <c r="T351" s="214"/>
    </row>
    <row r="352" spans="1:28" ht="34.5" customHeight="1" x14ac:dyDescent="0.25">
      <c r="A352" s="647"/>
      <c r="B352" s="704"/>
      <c r="C352" s="629"/>
      <c r="D352" s="317" t="s">
        <v>569</v>
      </c>
      <c r="E352" s="668"/>
      <c r="F352" s="629"/>
      <c r="G352" s="708"/>
      <c r="H352" s="290"/>
      <c r="I352" s="256"/>
      <c r="J352" s="130"/>
      <c r="K352" s="130"/>
      <c r="L352" s="130"/>
      <c r="M352" s="130"/>
      <c r="N352" s="130"/>
      <c r="O352" s="130"/>
      <c r="P352" s="130"/>
      <c r="Q352" s="130"/>
      <c r="R352" s="130"/>
      <c r="S352" s="130"/>
      <c r="T352" s="214"/>
    </row>
    <row r="353" spans="1:35" ht="24.75" customHeight="1" x14ac:dyDescent="0.25">
      <c r="A353" s="646"/>
      <c r="B353" s="703" t="s">
        <v>453</v>
      </c>
      <c r="C353" s="736">
        <v>2240</v>
      </c>
      <c r="D353" s="339">
        <v>1000</v>
      </c>
      <c r="E353" s="667" t="s">
        <v>22</v>
      </c>
      <c r="F353" s="628" t="s">
        <v>423</v>
      </c>
      <c r="G353" s="707"/>
      <c r="H353" s="290">
        <f>I353</f>
        <v>1000</v>
      </c>
      <c r="I353" s="256">
        <v>1000</v>
      </c>
      <c r="J353" s="130"/>
      <c r="K353" s="130"/>
      <c r="L353" s="130"/>
      <c r="M353" s="130"/>
      <c r="N353" s="130"/>
      <c r="O353" s="130"/>
      <c r="P353" s="130"/>
      <c r="Q353" s="130"/>
      <c r="R353" s="130"/>
      <c r="S353" s="130"/>
      <c r="T353" s="214"/>
    </row>
    <row r="354" spans="1:35" ht="20.25" customHeight="1" x14ac:dyDescent="0.25">
      <c r="A354" s="647"/>
      <c r="B354" s="704"/>
      <c r="C354" s="737"/>
      <c r="D354" s="317" t="s">
        <v>196</v>
      </c>
      <c r="E354" s="668"/>
      <c r="F354" s="629"/>
      <c r="G354" s="708"/>
      <c r="H354" s="290"/>
      <c r="I354" s="256"/>
      <c r="J354" s="130"/>
      <c r="K354" s="130"/>
      <c r="L354" s="130"/>
      <c r="M354" s="130"/>
      <c r="N354" s="130"/>
      <c r="O354" s="130"/>
      <c r="P354" s="130"/>
      <c r="Q354" s="130"/>
      <c r="R354" s="130"/>
      <c r="S354" s="130"/>
      <c r="T354" s="214"/>
    </row>
    <row r="355" spans="1:35" ht="19.5" customHeight="1" x14ac:dyDescent="0.25">
      <c r="A355" s="646"/>
      <c r="B355" s="717" t="s">
        <v>501</v>
      </c>
      <c r="C355" s="736">
        <v>2240</v>
      </c>
      <c r="D355" s="370">
        <v>1000</v>
      </c>
      <c r="E355" s="667" t="s">
        <v>22</v>
      </c>
      <c r="F355" s="628" t="s">
        <v>423</v>
      </c>
      <c r="G355" s="707"/>
      <c r="H355" s="290">
        <f>O355+P355</f>
        <v>0</v>
      </c>
      <c r="I355" s="256"/>
      <c r="J355" s="130"/>
      <c r="K355" s="130"/>
      <c r="L355" s="130"/>
      <c r="M355" s="130"/>
      <c r="N355" s="130"/>
      <c r="O355" s="130"/>
      <c r="P355" s="130"/>
      <c r="Q355" s="130"/>
      <c r="R355" s="130"/>
      <c r="S355" s="130"/>
      <c r="T355" s="214"/>
    </row>
    <row r="356" spans="1:35" ht="35.25" customHeight="1" x14ac:dyDescent="0.25">
      <c r="A356" s="647"/>
      <c r="B356" s="718"/>
      <c r="C356" s="737"/>
      <c r="D356" s="317" t="s">
        <v>196</v>
      </c>
      <c r="E356" s="668"/>
      <c r="F356" s="629"/>
      <c r="G356" s="708"/>
      <c r="H356" s="290"/>
      <c r="I356" s="256"/>
      <c r="J356" s="130"/>
      <c r="K356" s="130"/>
      <c r="L356" s="130"/>
      <c r="M356" s="130"/>
      <c r="N356" s="130"/>
      <c r="O356" s="130"/>
      <c r="P356" s="130"/>
      <c r="Q356" s="130"/>
      <c r="R356" s="130"/>
      <c r="S356" s="130"/>
      <c r="T356" s="214"/>
    </row>
    <row r="357" spans="1:35" ht="29.25" customHeight="1" x14ac:dyDescent="0.25">
      <c r="A357" s="398"/>
      <c r="B357" s="729" t="s">
        <v>31</v>
      </c>
      <c r="C357" s="730"/>
      <c r="D357" s="384">
        <f>D358</f>
        <v>28000</v>
      </c>
      <c r="E357" s="380"/>
      <c r="F357" s="380"/>
      <c r="G357" s="335"/>
      <c r="H357" s="195"/>
      <c r="I357" s="257"/>
      <c r="J357" s="131"/>
      <c r="K357" s="131"/>
      <c r="L357" s="131"/>
      <c r="M357" s="131"/>
      <c r="N357" s="131"/>
      <c r="O357" s="131"/>
      <c r="P357" s="131"/>
      <c r="Q357" s="131"/>
      <c r="R357" s="131"/>
      <c r="S357" s="131"/>
      <c r="T357" s="215"/>
    </row>
    <row r="358" spans="1:35" ht="21" customHeight="1" x14ac:dyDescent="0.25">
      <c r="A358" s="646"/>
      <c r="B358" s="717" t="s">
        <v>530</v>
      </c>
      <c r="C358" s="736">
        <v>2240</v>
      </c>
      <c r="D358" s="344">
        <v>28000</v>
      </c>
      <c r="E358" s="681" t="s">
        <v>22</v>
      </c>
      <c r="F358" s="736" t="s">
        <v>423</v>
      </c>
      <c r="G358" s="707"/>
      <c r="H358" s="290"/>
      <c r="I358" s="256"/>
      <c r="J358" s="130"/>
      <c r="K358" s="130"/>
      <c r="L358" s="130"/>
      <c r="M358" s="130"/>
      <c r="N358" s="130"/>
      <c r="O358" s="130"/>
      <c r="P358" s="130"/>
      <c r="Q358" s="130"/>
      <c r="R358" s="130"/>
      <c r="S358" s="130"/>
      <c r="T358" s="214"/>
    </row>
    <row r="359" spans="1:35" ht="20.25" customHeight="1" x14ac:dyDescent="0.25">
      <c r="A359" s="647"/>
      <c r="B359" s="718"/>
      <c r="C359" s="737"/>
      <c r="D359" s="332" t="s">
        <v>195</v>
      </c>
      <c r="E359" s="682"/>
      <c r="F359" s="737"/>
      <c r="G359" s="708"/>
      <c r="H359" s="290"/>
      <c r="I359" s="256"/>
      <c r="J359" s="130"/>
      <c r="K359" s="130"/>
      <c r="L359" s="130"/>
      <c r="M359" s="130"/>
      <c r="N359" s="130"/>
      <c r="O359" s="130"/>
      <c r="P359" s="130"/>
      <c r="Q359" s="130"/>
      <c r="R359" s="130"/>
      <c r="S359" s="130"/>
      <c r="T359" s="214"/>
    </row>
    <row r="360" spans="1:35" ht="19.5" customHeight="1" x14ac:dyDescent="0.25">
      <c r="A360" s="383"/>
      <c r="B360" s="729" t="s">
        <v>31</v>
      </c>
      <c r="C360" s="730"/>
      <c r="D360" s="12">
        <f>D361+D363+D365+D367</f>
        <v>14853.36</v>
      </c>
      <c r="E360" s="6"/>
      <c r="F360" s="6"/>
      <c r="G360" s="184"/>
      <c r="H360" s="199"/>
      <c r="I360" s="267"/>
      <c r="J360" s="142"/>
      <c r="K360" s="142"/>
      <c r="L360" s="142"/>
      <c r="M360" s="142"/>
      <c r="N360" s="142"/>
      <c r="O360" s="142"/>
      <c r="P360" s="142"/>
      <c r="Q360" s="142"/>
      <c r="R360" s="142"/>
      <c r="S360" s="142"/>
      <c r="T360" s="221"/>
      <c r="Z360" s="126"/>
      <c r="AA360" s="78"/>
      <c r="AB360" s="78"/>
      <c r="AC360" s="78"/>
      <c r="AD360" s="78"/>
    </row>
    <row r="361" spans="1:35" ht="15" customHeight="1" x14ac:dyDescent="0.25">
      <c r="A361" s="646"/>
      <c r="B361" s="740" t="s">
        <v>502</v>
      </c>
      <c r="C361" s="736">
        <v>2240</v>
      </c>
      <c r="D361" s="330">
        <v>2400</v>
      </c>
      <c r="E361" s="681" t="s">
        <v>22</v>
      </c>
      <c r="F361" s="628" t="s">
        <v>423</v>
      </c>
      <c r="G361" s="746"/>
      <c r="H361" s="290">
        <f>SUM(I361:T361)</f>
        <v>0</v>
      </c>
      <c r="I361" s="256"/>
      <c r="J361" s="130"/>
      <c r="K361" s="130"/>
      <c r="L361" s="130"/>
      <c r="M361" s="130"/>
      <c r="N361" s="130"/>
      <c r="O361" s="130"/>
      <c r="P361" s="130"/>
      <c r="Q361" s="130"/>
      <c r="R361" s="130"/>
      <c r="S361" s="130"/>
      <c r="T361" s="214"/>
      <c r="U361" s="405"/>
      <c r="V361" s="405"/>
      <c r="W361" s="405"/>
      <c r="X361" s="405"/>
      <c r="Y361" s="405"/>
      <c r="Z361" s="369"/>
      <c r="AA361" s="369"/>
      <c r="AB361" s="369"/>
      <c r="AC361" s="369"/>
      <c r="AD361" s="369"/>
      <c r="AE361" s="78"/>
      <c r="AF361" s="78"/>
      <c r="AG361" s="166"/>
      <c r="AH361" s="166"/>
      <c r="AI361" s="166"/>
    </row>
    <row r="362" spans="1:35" ht="15.75" customHeight="1" x14ac:dyDescent="0.25">
      <c r="A362" s="647"/>
      <c r="B362" s="741"/>
      <c r="C362" s="737"/>
      <c r="D362" s="331" t="s">
        <v>570</v>
      </c>
      <c r="E362" s="682"/>
      <c r="F362" s="629"/>
      <c r="G362" s="747"/>
      <c r="H362" s="290"/>
      <c r="I362" s="256"/>
      <c r="J362" s="130"/>
      <c r="K362" s="130"/>
      <c r="L362" s="130"/>
      <c r="M362" s="130"/>
      <c r="N362" s="130"/>
      <c r="O362" s="130"/>
      <c r="P362" s="130"/>
      <c r="Q362" s="130"/>
      <c r="R362" s="130"/>
      <c r="S362" s="130"/>
      <c r="T362" s="214"/>
      <c r="U362" s="405"/>
      <c r="V362" s="405"/>
      <c r="W362" s="405"/>
      <c r="X362" s="405"/>
      <c r="Y362" s="405"/>
      <c r="Z362" s="369"/>
      <c r="AA362" s="369"/>
      <c r="AB362" s="369"/>
      <c r="AC362" s="369"/>
      <c r="AD362" s="369"/>
      <c r="AE362" s="78"/>
      <c r="AF362" s="78"/>
      <c r="AG362" s="166"/>
      <c r="AH362" s="166"/>
      <c r="AI362" s="166"/>
    </row>
    <row r="363" spans="1:35" ht="21.75" customHeight="1" x14ac:dyDescent="0.25">
      <c r="A363" s="646"/>
      <c r="B363" s="734" t="s">
        <v>503</v>
      </c>
      <c r="C363" s="736">
        <v>2240</v>
      </c>
      <c r="D363" s="330">
        <v>5153.3599999999997</v>
      </c>
      <c r="E363" s="681" t="s">
        <v>22</v>
      </c>
      <c r="F363" s="628" t="s">
        <v>423</v>
      </c>
      <c r="G363" s="746"/>
      <c r="H363" s="290"/>
      <c r="I363" s="256"/>
      <c r="J363" s="130"/>
      <c r="K363" s="130"/>
      <c r="L363" s="130"/>
      <c r="M363" s="130"/>
      <c r="N363" s="130"/>
      <c r="O363" s="130"/>
      <c r="P363" s="130"/>
      <c r="Q363" s="130"/>
      <c r="R363" s="130"/>
      <c r="S363" s="130"/>
      <c r="T363" s="214"/>
      <c r="U363" s="405"/>
      <c r="V363" s="405"/>
      <c r="W363" s="405"/>
      <c r="X363" s="405"/>
      <c r="Y363" s="405"/>
      <c r="Z363" s="369"/>
      <c r="AA363" s="369"/>
      <c r="AB363" s="369"/>
      <c r="AC363" s="369"/>
      <c r="AD363" s="369"/>
      <c r="AE363" s="78"/>
      <c r="AF363" s="78"/>
      <c r="AG363" s="166"/>
      <c r="AH363" s="166"/>
      <c r="AI363" s="166"/>
    </row>
    <row r="364" spans="1:35" ht="21.75" customHeight="1" x14ac:dyDescent="0.25">
      <c r="A364" s="647"/>
      <c r="B364" s="735"/>
      <c r="C364" s="737"/>
      <c r="D364" s="331" t="s">
        <v>571</v>
      </c>
      <c r="E364" s="682"/>
      <c r="F364" s="629"/>
      <c r="G364" s="747"/>
      <c r="H364" s="290"/>
      <c r="I364" s="256"/>
      <c r="J364" s="130"/>
      <c r="K364" s="130"/>
      <c r="L364" s="130"/>
      <c r="M364" s="130"/>
      <c r="N364" s="130"/>
      <c r="O364" s="130"/>
      <c r="P364" s="130"/>
      <c r="Q364" s="130"/>
      <c r="R364" s="130"/>
      <c r="S364" s="130"/>
      <c r="T364" s="214"/>
      <c r="U364" s="405"/>
      <c r="V364" s="405"/>
      <c r="W364" s="405"/>
      <c r="X364" s="405"/>
      <c r="Y364" s="405"/>
      <c r="Z364" s="369"/>
      <c r="AA364" s="369"/>
      <c r="AB364" s="369"/>
      <c r="AC364" s="369"/>
      <c r="AD364" s="369"/>
      <c r="AE364" s="78"/>
      <c r="AF364" s="78"/>
      <c r="AG364" s="166"/>
      <c r="AH364" s="166"/>
      <c r="AI364" s="166"/>
    </row>
    <row r="365" spans="1:35" ht="21.75" customHeight="1" x14ac:dyDescent="0.25">
      <c r="A365" s="646"/>
      <c r="B365" s="744" t="s">
        <v>504</v>
      </c>
      <c r="C365" s="652">
        <v>2240</v>
      </c>
      <c r="D365" s="378">
        <v>4800</v>
      </c>
      <c r="E365" s="667" t="s">
        <v>22</v>
      </c>
      <c r="F365" s="628" t="s">
        <v>423</v>
      </c>
      <c r="G365" s="746"/>
      <c r="H365" s="290"/>
      <c r="I365" s="256"/>
      <c r="J365" s="130"/>
      <c r="K365" s="130"/>
      <c r="L365" s="130"/>
      <c r="M365" s="130"/>
      <c r="N365" s="130"/>
      <c r="O365" s="130"/>
      <c r="P365" s="130"/>
      <c r="Q365" s="130"/>
      <c r="R365" s="130"/>
      <c r="S365" s="130"/>
      <c r="T365" s="214"/>
      <c r="U365" s="405"/>
      <c r="V365" s="405"/>
      <c r="W365" s="405"/>
      <c r="X365" s="405"/>
      <c r="Y365" s="405"/>
      <c r="Z365" s="369"/>
      <c r="AA365" s="369"/>
      <c r="AB365" s="369"/>
      <c r="AC365" s="369"/>
      <c r="AD365" s="369"/>
      <c r="AE365" s="78"/>
      <c r="AF365" s="78"/>
      <c r="AG365" s="166"/>
      <c r="AH365" s="166"/>
      <c r="AI365" s="166"/>
    </row>
    <row r="366" spans="1:35" ht="62.25" customHeight="1" x14ac:dyDescent="0.25">
      <c r="A366" s="647"/>
      <c r="B366" s="745"/>
      <c r="C366" s="653"/>
      <c r="D366" s="318" t="s">
        <v>572</v>
      </c>
      <c r="E366" s="668"/>
      <c r="F366" s="629"/>
      <c r="G366" s="747"/>
      <c r="H366" s="290"/>
      <c r="I366" s="256"/>
      <c r="J366" s="130"/>
      <c r="K366" s="130"/>
      <c r="L366" s="130"/>
      <c r="M366" s="130"/>
      <c r="N366" s="130"/>
      <c r="O366" s="130"/>
      <c r="P366" s="130"/>
      <c r="Q366" s="130"/>
      <c r="R366" s="130"/>
      <c r="S366" s="130"/>
      <c r="T366" s="214"/>
      <c r="U366" s="405"/>
      <c r="V366" s="405"/>
      <c r="W366" s="405"/>
      <c r="X366" s="405"/>
      <c r="Y366" s="405"/>
      <c r="Z366" s="369"/>
      <c r="AA366" s="369"/>
      <c r="AB366" s="369"/>
      <c r="AC366" s="369"/>
      <c r="AD366" s="369"/>
      <c r="AE366" s="78"/>
      <c r="AF366" s="78"/>
      <c r="AG366" s="166"/>
      <c r="AH366" s="166"/>
      <c r="AI366" s="166"/>
    </row>
    <row r="367" spans="1:35" ht="21.75" customHeight="1" x14ac:dyDescent="0.25">
      <c r="A367" s="646"/>
      <c r="B367" s="744" t="s">
        <v>505</v>
      </c>
      <c r="C367" s="628">
        <v>2240</v>
      </c>
      <c r="D367" s="378">
        <v>2500</v>
      </c>
      <c r="E367" s="667" t="s">
        <v>302</v>
      </c>
      <c r="F367" s="628" t="s">
        <v>423</v>
      </c>
      <c r="G367" s="746"/>
      <c r="H367" s="290">
        <f>Q367</f>
        <v>0</v>
      </c>
      <c r="I367" s="256"/>
      <c r="J367" s="130"/>
      <c r="K367" s="130"/>
      <c r="L367" s="130"/>
      <c r="M367" s="130"/>
      <c r="N367" s="130"/>
      <c r="O367" s="130"/>
      <c r="P367" s="130"/>
      <c r="Q367" s="130"/>
      <c r="R367" s="130"/>
      <c r="S367" s="130"/>
      <c r="T367" s="214"/>
      <c r="U367" s="405"/>
      <c r="V367" s="405"/>
      <c r="W367" s="405"/>
      <c r="X367" s="405"/>
      <c r="Y367" s="405"/>
      <c r="Z367" s="369"/>
      <c r="AA367" s="369"/>
      <c r="AB367" s="369"/>
      <c r="AC367" s="369"/>
      <c r="AD367" s="369"/>
      <c r="AE367" s="78"/>
      <c r="AF367" s="78"/>
      <c r="AG367" s="166"/>
      <c r="AH367" s="166"/>
      <c r="AI367" s="166"/>
    </row>
    <row r="368" spans="1:35" ht="111" customHeight="1" x14ac:dyDescent="0.25">
      <c r="A368" s="647"/>
      <c r="B368" s="745"/>
      <c r="C368" s="629"/>
      <c r="D368" s="318" t="s">
        <v>561</v>
      </c>
      <c r="E368" s="668"/>
      <c r="F368" s="629"/>
      <c r="G368" s="747"/>
      <c r="H368" s="290"/>
      <c r="I368" s="256"/>
      <c r="J368" s="130"/>
      <c r="K368" s="130"/>
      <c r="L368" s="130"/>
      <c r="M368" s="130"/>
      <c r="N368" s="130"/>
      <c r="O368" s="130"/>
      <c r="P368" s="130"/>
      <c r="Q368" s="130"/>
      <c r="R368" s="130"/>
      <c r="S368" s="130"/>
      <c r="T368" s="214"/>
      <c r="U368" s="405"/>
      <c r="V368" s="405"/>
      <c r="W368" s="405"/>
      <c r="X368" s="405"/>
      <c r="Y368" s="405"/>
      <c r="Z368" s="369"/>
      <c r="AA368" s="369"/>
      <c r="AB368" s="369"/>
      <c r="AC368" s="369"/>
      <c r="AD368" s="369"/>
      <c r="AE368" s="78"/>
      <c r="AF368" s="78"/>
      <c r="AG368" s="166"/>
      <c r="AH368" s="166"/>
      <c r="AI368" s="166"/>
    </row>
    <row r="369" spans="1:35" ht="21.75" customHeight="1" x14ac:dyDescent="0.25">
      <c r="A369" s="406"/>
      <c r="B369" s="333"/>
      <c r="C369" s="334"/>
      <c r="D369" s="91">
        <f>D370+D372</f>
        <v>9360</v>
      </c>
      <c r="E369" s="334"/>
      <c r="F369" s="334"/>
      <c r="G369" s="335"/>
      <c r="H369" s="195"/>
      <c r="I369" s="257"/>
      <c r="J369" s="131"/>
      <c r="K369" s="131"/>
      <c r="L369" s="131"/>
      <c r="M369" s="131"/>
      <c r="N369" s="131"/>
      <c r="O369" s="131"/>
      <c r="P369" s="131"/>
      <c r="Q369" s="131"/>
      <c r="R369" s="131"/>
      <c r="S369" s="131"/>
      <c r="T369" s="215"/>
      <c r="U369" s="405"/>
      <c r="V369" s="405"/>
      <c r="W369" s="405"/>
      <c r="X369" s="405"/>
      <c r="Y369" s="405"/>
      <c r="Z369" s="369"/>
      <c r="AA369" s="369"/>
      <c r="AB369" s="369"/>
      <c r="AC369" s="369"/>
      <c r="AD369" s="369"/>
      <c r="AE369" s="78"/>
      <c r="AF369" s="78"/>
      <c r="AG369" s="166"/>
      <c r="AH369" s="166"/>
      <c r="AI369" s="166"/>
    </row>
    <row r="370" spans="1:35" ht="14.25" customHeight="1" x14ac:dyDescent="0.25">
      <c r="A370" s="646"/>
      <c r="B370" s="703" t="s">
        <v>506</v>
      </c>
      <c r="C370" s="628">
        <v>2240</v>
      </c>
      <c r="D370" s="378">
        <v>3600</v>
      </c>
      <c r="E370" s="667" t="s">
        <v>22</v>
      </c>
      <c r="F370" s="628" t="s">
        <v>423</v>
      </c>
      <c r="G370" s="707"/>
      <c r="H370" s="290">
        <f>K370+L370+M370+R370+N370+Q370+S370+T370</f>
        <v>0</v>
      </c>
      <c r="I370" s="256"/>
      <c r="J370" s="130"/>
      <c r="K370" s="130"/>
      <c r="L370" s="130"/>
      <c r="M370" s="130"/>
      <c r="N370" s="130"/>
      <c r="O370" s="130"/>
      <c r="P370" s="130"/>
      <c r="Q370" s="130"/>
      <c r="R370" s="130"/>
      <c r="S370" s="130"/>
      <c r="T370" s="214"/>
      <c r="U370" s="738"/>
      <c r="V370" s="739"/>
      <c r="W370" s="739"/>
      <c r="X370" s="405"/>
      <c r="Y370" s="405"/>
      <c r="Z370" s="369"/>
      <c r="AA370" s="369"/>
      <c r="AB370" s="369"/>
      <c r="AC370" s="369"/>
      <c r="AD370" s="369"/>
      <c r="AE370" s="78"/>
      <c r="AF370" s="78"/>
      <c r="AG370" s="166"/>
      <c r="AH370" s="166"/>
      <c r="AI370" s="166"/>
    </row>
    <row r="371" spans="1:35" ht="13.5" customHeight="1" x14ac:dyDescent="0.25">
      <c r="A371" s="647"/>
      <c r="B371" s="704"/>
      <c r="C371" s="629"/>
      <c r="D371" s="318" t="s">
        <v>108</v>
      </c>
      <c r="E371" s="668"/>
      <c r="F371" s="629"/>
      <c r="G371" s="708"/>
      <c r="H371" s="290"/>
      <c r="I371" s="256"/>
      <c r="J371" s="130"/>
      <c r="K371" s="130"/>
      <c r="L371" s="130"/>
      <c r="M371" s="130"/>
      <c r="N371" s="130"/>
      <c r="O371" s="130"/>
      <c r="P371" s="130"/>
      <c r="Q371" s="130"/>
      <c r="R371" s="130"/>
      <c r="S371" s="130"/>
      <c r="T371" s="214"/>
      <c r="U371" s="405"/>
      <c r="V371" s="405"/>
      <c r="W371" s="405"/>
      <c r="X371" s="405"/>
      <c r="Y371" s="405"/>
      <c r="Z371" s="369"/>
      <c r="AA371" s="369"/>
      <c r="AB371" s="369"/>
      <c r="AC371" s="369"/>
      <c r="AD371" s="369"/>
      <c r="AE371" s="78"/>
      <c r="AF371" s="78"/>
      <c r="AG371" s="166"/>
      <c r="AH371" s="166"/>
      <c r="AI371" s="166"/>
    </row>
    <row r="372" spans="1:35" ht="20.25" customHeight="1" x14ac:dyDescent="0.25">
      <c r="A372" s="742"/>
      <c r="B372" s="703" t="s">
        <v>477</v>
      </c>
      <c r="C372" s="628">
        <v>2240</v>
      </c>
      <c r="D372" s="390">
        <v>5760</v>
      </c>
      <c r="E372" s="667" t="s">
        <v>22</v>
      </c>
      <c r="F372" s="628" t="s">
        <v>423</v>
      </c>
      <c r="G372" s="707"/>
      <c r="H372" s="290">
        <f>SUM(I372:T372)</f>
        <v>0</v>
      </c>
      <c r="I372" s="256"/>
      <c r="J372" s="130"/>
      <c r="K372" s="130"/>
      <c r="L372" s="130"/>
      <c r="M372" s="130"/>
      <c r="N372" s="130"/>
      <c r="O372" s="130"/>
      <c r="P372" s="130"/>
      <c r="Q372" s="130"/>
      <c r="R372" s="130"/>
      <c r="S372" s="130"/>
      <c r="T372" s="214"/>
      <c r="U372" s="738"/>
      <c r="V372" s="739"/>
      <c r="W372" s="405"/>
      <c r="X372" s="405"/>
      <c r="Y372" s="405"/>
      <c r="Z372" s="369"/>
      <c r="AA372" s="369"/>
      <c r="AB372" s="369"/>
      <c r="AC372" s="369"/>
      <c r="AD372" s="369"/>
      <c r="AE372" s="78"/>
      <c r="AF372" s="78"/>
      <c r="AG372" s="166"/>
      <c r="AH372" s="166"/>
      <c r="AI372" s="166"/>
    </row>
    <row r="373" spans="1:35" ht="21" customHeight="1" x14ac:dyDescent="0.25">
      <c r="A373" s="647"/>
      <c r="B373" s="704"/>
      <c r="C373" s="629"/>
      <c r="D373" s="318" t="s">
        <v>198</v>
      </c>
      <c r="E373" s="668"/>
      <c r="F373" s="629"/>
      <c r="G373" s="708"/>
      <c r="H373" s="290"/>
      <c r="I373" s="256"/>
      <c r="J373" s="130"/>
      <c r="K373" s="130"/>
      <c r="L373" s="130"/>
      <c r="M373" s="130"/>
      <c r="N373" s="130"/>
      <c r="O373" s="130"/>
      <c r="P373" s="130"/>
      <c r="Q373" s="130"/>
      <c r="R373" s="130"/>
      <c r="S373" s="130"/>
      <c r="T373" s="214"/>
      <c r="U373" s="405"/>
      <c r="V373" s="405"/>
      <c r="W373" s="405"/>
      <c r="X373" s="405"/>
      <c r="Y373" s="405"/>
      <c r="Z373" s="369"/>
      <c r="AA373" s="369"/>
      <c r="AB373" s="369"/>
      <c r="AC373" s="369"/>
      <c r="AD373" s="369"/>
      <c r="AE373" s="78"/>
      <c r="AF373" s="78"/>
      <c r="AG373" s="166"/>
      <c r="AH373" s="166"/>
      <c r="AI373" s="166"/>
    </row>
    <row r="374" spans="1:35" ht="16.5" customHeight="1" x14ac:dyDescent="0.25">
      <c r="A374" s="406"/>
      <c r="B374" s="333"/>
      <c r="C374" s="334"/>
      <c r="D374" s="91">
        <f>D375</f>
        <v>9600</v>
      </c>
      <c r="E374" s="334"/>
      <c r="F374" s="334"/>
      <c r="G374" s="335"/>
      <c r="H374" s="195"/>
      <c r="I374" s="257"/>
      <c r="J374" s="131"/>
      <c r="K374" s="131"/>
      <c r="L374" s="131"/>
      <c r="M374" s="131"/>
      <c r="N374" s="131"/>
      <c r="O374" s="131"/>
      <c r="P374" s="131"/>
      <c r="Q374" s="131"/>
      <c r="R374" s="131"/>
      <c r="S374" s="131"/>
      <c r="T374" s="215"/>
      <c r="U374" s="405"/>
      <c r="V374" s="405"/>
      <c r="W374" s="405"/>
      <c r="X374" s="405"/>
      <c r="Y374" s="405"/>
      <c r="Z374" s="369"/>
      <c r="AA374" s="369"/>
      <c r="AB374" s="369"/>
      <c r="AC374" s="369"/>
      <c r="AD374" s="369"/>
      <c r="AE374" s="78"/>
      <c r="AF374" s="78"/>
      <c r="AG374" s="166"/>
      <c r="AH374" s="166"/>
      <c r="AI374" s="166"/>
    </row>
    <row r="375" spans="1:35" ht="23.25" customHeight="1" x14ac:dyDescent="0.25">
      <c r="A375" s="742"/>
      <c r="B375" s="703" t="s">
        <v>527</v>
      </c>
      <c r="C375" s="628">
        <v>2240</v>
      </c>
      <c r="D375" s="390">
        <v>9600</v>
      </c>
      <c r="E375" s="667" t="s">
        <v>22</v>
      </c>
      <c r="F375" s="628" t="s">
        <v>423</v>
      </c>
      <c r="G375" s="743"/>
      <c r="H375" s="290"/>
      <c r="I375" s="256"/>
      <c r="J375" s="130"/>
      <c r="K375" s="130"/>
      <c r="L375" s="130"/>
      <c r="M375" s="130"/>
      <c r="N375" s="130"/>
      <c r="O375" s="130"/>
      <c r="P375" s="130"/>
      <c r="Q375" s="130"/>
      <c r="R375" s="130"/>
      <c r="S375" s="130"/>
      <c r="T375" s="214"/>
      <c r="U375" s="405"/>
      <c r="V375" s="405"/>
      <c r="W375" s="405"/>
      <c r="X375" s="405"/>
      <c r="Y375" s="405"/>
      <c r="Z375" s="369"/>
      <c r="AA375" s="369"/>
      <c r="AB375" s="369"/>
      <c r="AC375" s="369"/>
      <c r="AD375" s="369"/>
      <c r="AE375" s="78"/>
      <c r="AF375" s="78"/>
      <c r="AG375" s="166"/>
      <c r="AH375" s="166"/>
      <c r="AI375" s="166"/>
    </row>
    <row r="376" spans="1:35" ht="47.25" customHeight="1" x14ac:dyDescent="0.25">
      <c r="A376" s="742"/>
      <c r="B376" s="704"/>
      <c r="C376" s="629"/>
      <c r="D376" s="318" t="s">
        <v>573</v>
      </c>
      <c r="E376" s="668"/>
      <c r="F376" s="629"/>
      <c r="G376" s="743"/>
      <c r="H376" s="290"/>
      <c r="I376" s="256"/>
      <c r="J376" s="130"/>
      <c r="K376" s="130"/>
      <c r="L376" s="130"/>
      <c r="M376" s="130"/>
      <c r="N376" s="130"/>
      <c r="O376" s="130"/>
      <c r="P376" s="130"/>
      <c r="Q376" s="130"/>
      <c r="R376" s="130"/>
      <c r="S376" s="130"/>
      <c r="T376" s="214"/>
      <c r="U376" s="405"/>
      <c r="V376" s="405"/>
      <c r="W376" s="405"/>
      <c r="X376" s="405"/>
      <c r="Y376" s="405"/>
      <c r="Z376" s="369"/>
      <c r="AA376" s="369"/>
      <c r="AB376" s="369"/>
      <c r="AC376" s="369"/>
      <c r="AD376" s="369"/>
      <c r="AE376" s="78"/>
      <c r="AF376" s="78"/>
      <c r="AG376" s="166"/>
      <c r="AH376" s="166"/>
      <c r="AI376" s="166"/>
    </row>
    <row r="377" spans="1:35" ht="18.75" customHeight="1" x14ac:dyDescent="0.25">
      <c r="A377" s="406"/>
      <c r="B377" s="333"/>
      <c r="C377" s="334"/>
      <c r="D377" s="91">
        <f>D378</f>
        <v>20700</v>
      </c>
      <c r="E377" s="334"/>
      <c r="F377" s="334"/>
      <c r="G377" s="335"/>
      <c r="H377" s="195"/>
      <c r="I377" s="257"/>
      <c r="J377" s="131"/>
      <c r="K377" s="131"/>
      <c r="L377" s="131"/>
      <c r="M377" s="131"/>
      <c r="N377" s="131"/>
      <c r="O377" s="131"/>
      <c r="P377" s="131"/>
      <c r="Q377" s="131"/>
      <c r="R377" s="131"/>
      <c r="S377" s="131"/>
      <c r="T377" s="215"/>
      <c r="U377" s="405"/>
      <c r="V377" s="405"/>
      <c r="W377" s="405"/>
      <c r="X377" s="405"/>
      <c r="Y377" s="405"/>
      <c r="Z377" s="369"/>
      <c r="AA377" s="369"/>
      <c r="AB377" s="369"/>
      <c r="AC377" s="369"/>
      <c r="AD377" s="369"/>
      <c r="AE377" s="78"/>
      <c r="AF377" s="78"/>
      <c r="AG377" s="166"/>
      <c r="AH377" s="166"/>
      <c r="AI377" s="166"/>
    </row>
    <row r="378" spans="1:35" ht="21" customHeight="1" x14ac:dyDescent="0.25">
      <c r="A378" s="646"/>
      <c r="B378" s="734" t="s">
        <v>507</v>
      </c>
      <c r="C378" s="736">
        <v>2240</v>
      </c>
      <c r="D378" s="376">
        <v>20700</v>
      </c>
      <c r="E378" s="681" t="s">
        <v>22</v>
      </c>
      <c r="F378" s="628" t="s">
        <v>423</v>
      </c>
      <c r="G378" s="707"/>
      <c r="H378" s="290">
        <f>SUM(I378:T378)</f>
        <v>0</v>
      </c>
      <c r="I378" s="256"/>
      <c r="J378" s="130"/>
      <c r="K378" s="130"/>
      <c r="L378" s="130"/>
      <c r="M378" s="130"/>
      <c r="N378" s="130"/>
      <c r="O378" s="130"/>
      <c r="P378" s="130"/>
      <c r="Q378" s="130"/>
      <c r="R378" s="130"/>
      <c r="S378" s="130"/>
      <c r="T378" s="214"/>
      <c r="U378" s="738"/>
      <c r="V378" s="739"/>
      <c r="W378" s="739"/>
      <c r="X378" s="405"/>
      <c r="Y378" s="405"/>
      <c r="Z378" s="369"/>
      <c r="AA378" s="369"/>
      <c r="AB378" s="369"/>
      <c r="AC378" s="369"/>
      <c r="AD378" s="369"/>
      <c r="AE378" s="78"/>
      <c r="AF378" s="78"/>
      <c r="AG378" s="166"/>
      <c r="AH378" s="166"/>
      <c r="AI378" s="166"/>
    </row>
    <row r="379" spans="1:35" ht="36" customHeight="1" x14ac:dyDescent="0.25">
      <c r="A379" s="647"/>
      <c r="B379" s="735"/>
      <c r="C379" s="737"/>
      <c r="D379" s="377" t="s">
        <v>574</v>
      </c>
      <c r="E379" s="682"/>
      <c r="F379" s="629"/>
      <c r="G379" s="708"/>
      <c r="H379" s="290"/>
      <c r="I379" s="256"/>
      <c r="J379" s="130"/>
      <c r="K379" s="130"/>
      <c r="L379" s="130"/>
      <c r="M379" s="130"/>
      <c r="N379" s="130"/>
      <c r="O379" s="130"/>
      <c r="P379" s="130"/>
      <c r="Q379" s="130"/>
      <c r="R379" s="130"/>
      <c r="S379" s="130"/>
      <c r="T379" s="214"/>
      <c r="U379" s="405"/>
      <c r="V379" s="405"/>
      <c r="W379" s="405"/>
      <c r="X379" s="405"/>
      <c r="Y379" s="405"/>
      <c r="Z379" s="369"/>
      <c r="AA379" s="369"/>
      <c r="AB379" s="369"/>
      <c r="AC379" s="369"/>
      <c r="AD379" s="369"/>
      <c r="AE379" s="78"/>
      <c r="AF379" s="78"/>
      <c r="AG379" s="166"/>
      <c r="AH379" s="166"/>
      <c r="AI379" s="166"/>
    </row>
    <row r="380" spans="1:35" ht="18" customHeight="1" x14ac:dyDescent="0.25">
      <c r="A380" s="391"/>
      <c r="B380" s="379"/>
      <c r="C380" s="380"/>
      <c r="D380" s="386">
        <f>D381+D383+D385</f>
        <v>14058.82</v>
      </c>
      <c r="E380" s="380"/>
      <c r="F380" s="380"/>
      <c r="G380" s="335"/>
      <c r="H380" s="195"/>
      <c r="I380" s="257"/>
      <c r="J380" s="131"/>
      <c r="K380" s="131"/>
      <c r="L380" s="131"/>
      <c r="M380" s="131"/>
      <c r="N380" s="131"/>
      <c r="O380" s="131"/>
      <c r="P380" s="131"/>
      <c r="Q380" s="131"/>
      <c r="R380" s="131"/>
      <c r="S380" s="131"/>
      <c r="T380" s="215"/>
      <c r="U380" s="405"/>
      <c r="V380" s="405"/>
      <c r="W380" s="405"/>
      <c r="X380" s="405"/>
      <c r="Y380" s="405"/>
      <c r="Z380" s="369"/>
      <c r="AA380" s="369"/>
      <c r="AB380" s="369"/>
      <c r="AC380" s="369"/>
      <c r="AD380" s="369"/>
      <c r="AE380" s="78"/>
      <c r="AF380" s="78"/>
      <c r="AG380" s="166"/>
      <c r="AH380" s="166"/>
      <c r="AI380" s="166"/>
    </row>
    <row r="381" spans="1:35" ht="26.25" customHeight="1" x14ac:dyDescent="0.25">
      <c r="A381" s="742"/>
      <c r="B381" s="734" t="s">
        <v>508</v>
      </c>
      <c r="C381" s="736">
        <v>2240</v>
      </c>
      <c r="D381" s="376">
        <v>3000</v>
      </c>
      <c r="E381" s="681" t="s">
        <v>220</v>
      </c>
      <c r="F381" s="628" t="s">
        <v>423</v>
      </c>
      <c r="G381" s="707"/>
      <c r="H381" s="290">
        <f>L381</f>
        <v>0</v>
      </c>
      <c r="I381" s="256"/>
      <c r="J381" s="130"/>
      <c r="K381" s="130"/>
      <c r="L381" s="130"/>
      <c r="M381" s="130"/>
      <c r="N381" s="130"/>
      <c r="O381" s="130"/>
      <c r="P381" s="130"/>
      <c r="Q381" s="130"/>
      <c r="R381" s="130"/>
      <c r="S381" s="130"/>
      <c r="T381" s="214"/>
      <c r="U381" s="405"/>
      <c r="V381" s="405"/>
      <c r="W381" s="405"/>
      <c r="X381" s="405"/>
      <c r="Y381" s="405"/>
      <c r="Z381" s="369"/>
      <c r="AA381" s="369"/>
      <c r="AB381" s="369"/>
      <c r="AC381" s="369"/>
      <c r="AD381" s="369"/>
      <c r="AE381" s="78"/>
      <c r="AF381" s="78"/>
      <c r="AG381" s="166"/>
      <c r="AH381" s="166"/>
      <c r="AI381" s="166"/>
    </row>
    <row r="382" spans="1:35" ht="31.5" customHeight="1" x14ac:dyDescent="0.25">
      <c r="A382" s="647"/>
      <c r="B382" s="735"/>
      <c r="C382" s="737"/>
      <c r="D382" s="377" t="s">
        <v>575</v>
      </c>
      <c r="E382" s="682"/>
      <c r="F382" s="629"/>
      <c r="G382" s="708"/>
      <c r="H382" s="290"/>
      <c r="I382" s="256"/>
      <c r="J382" s="130"/>
      <c r="K382" s="130"/>
      <c r="L382" s="130"/>
      <c r="M382" s="130"/>
      <c r="N382" s="130"/>
      <c r="O382" s="130"/>
      <c r="P382" s="130"/>
      <c r="Q382" s="130"/>
      <c r="R382" s="130"/>
      <c r="S382" s="130"/>
      <c r="T382" s="214"/>
      <c r="U382" s="405"/>
      <c r="V382" s="405"/>
      <c r="W382" s="405"/>
      <c r="X382" s="405"/>
      <c r="Y382" s="405"/>
      <c r="Z382" s="369"/>
      <c r="AA382" s="369"/>
      <c r="AB382" s="369"/>
      <c r="AC382" s="369"/>
      <c r="AD382" s="369"/>
      <c r="AE382" s="78"/>
      <c r="AF382" s="78"/>
      <c r="AG382" s="166"/>
      <c r="AH382" s="166"/>
      <c r="AI382" s="166"/>
    </row>
    <row r="383" spans="1:35" ht="19.5" customHeight="1" x14ac:dyDescent="0.25">
      <c r="A383" s="646"/>
      <c r="B383" s="740" t="s">
        <v>509</v>
      </c>
      <c r="C383" s="736">
        <v>2240</v>
      </c>
      <c r="D383" s="376">
        <v>3000</v>
      </c>
      <c r="E383" s="681" t="s">
        <v>22</v>
      </c>
      <c r="F383" s="628" t="s">
        <v>423</v>
      </c>
      <c r="G383" s="707"/>
      <c r="H383" s="290"/>
      <c r="I383" s="256"/>
      <c r="J383" s="130"/>
      <c r="K383" s="130"/>
      <c r="L383" s="130"/>
      <c r="M383" s="130"/>
      <c r="N383" s="130"/>
      <c r="O383" s="130"/>
      <c r="P383" s="130"/>
      <c r="Q383" s="130"/>
      <c r="R383" s="130"/>
      <c r="S383" s="130"/>
      <c r="T383" s="214"/>
      <c r="U383" s="405"/>
      <c r="V383" s="405"/>
      <c r="W383" s="405"/>
      <c r="X383" s="405"/>
      <c r="Y383" s="405"/>
      <c r="Z383" s="369"/>
      <c r="AA383" s="369"/>
      <c r="AB383" s="369"/>
      <c r="AC383" s="369"/>
      <c r="AD383" s="369"/>
      <c r="AE383" s="78"/>
      <c r="AF383" s="78"/>
      <c r="AG383" s="166"/>
      <c r="AH383" s="166"/>
      <c r="AI383" s="166"/>
    </row>
    <row r="384" spans="1:35" ht="21" customHeight="1" x14ac:dyDescent="0.25">
      <c r="A384" s="647"/>
      <c r="B384" s="741"/>
      <c r="C384" s="737"/>
      <c r="D384" s="377" t="s">
        <v>575</v>
      </c>
      <c r="E384" s="682"/>
      <c r="F384" s="629"/>
      <c r="G384" s="708"/>
      <c r="H384" s="290"/>
      <c r="I384" s="256"/>
      <c r="J384" s="130"/>
      <c r="K384" s="130"/>
      <c r="L384" s="130"/>
      <c r="M384" s="130"/>
      <c r="N384" s="130"/>
      <c r="O384" s="130"/>
      <c r="P384" s="130"/>
      <c r="Q384" s="130"/>
      <c r="R384" s="130"/>
      <c r="S384" s="130"/>
      <c r="T384" s="214"/>
      <c r="U384" s="405"/>
      <c r="V384" s="405"/>
      <c r="W384" s="405"/>
      <c r="X384" s="405"/>
      <c r="Y384" s="405"/>
      <c r="Z384" s="369"/>
      <c r="AA384" s="369"/>
      <c r="AB384" s="369"/>
      <c r="AC384" s="369"/>
      <c r="AD384" s="369"/>
      <c r="AE384" s="78"/>
      <c r="AF384" s="78"/>
      <c r="AG384" s="166"/>
      <c r="AH384" s="166"/>
      <c r="AI384" s="166"/>
    </row>
    <row r="385" spans="1:35" ht="26.25" customHeight="1" x14ac:dyDescent="0.25">
      <c r="A385" s="646"/>
      <c r="B385" s="734" t="s">
        <v>510</v>
      </c>
      <c r="C385" s="736">
        <v>2240</v>
      </c>
      <c r="D385" s="417">
        <f>7490.86+567.96</f>
        <v>8058.82</v>
      </c>
      <c r="E385" s="681" t="s">
        <v>22</v>
      </c>
      <c r="F385" s="628" t="s">
        <v>423</v>
      </c>
      <c r="G385" s="707"/>
      <c r="H385" s="290"/>
      <c r="I385" s="256"/>
      <c r="J385" s="130"/>
      <c r="K385" s="130"/>
      <c r="L385" s="130"/>
      <c r="M385" s="130"/>
      <c r="N385" s="130"/>
      <c r="O385" s="130"/>
      <c r="P385" s="130"/>
      <c r="Q385" s="130"/>
      <c r="R385" s="130"/>
      <c r="S385" s="130"/>
      <c r="T385" s="214"/>
      <c r="U385" s="405"/>
      <c r="V385" s="405"/>
      <c r="W385" s="405"/>
      <c r="X385" s="405"/>
      <c r="Y385" s="405"/>
      <c r="Z385" s="369"/>
      <c r="AA385" s="369"/>
      <c r="AB385" s="369"/>
      <c r="AC385" s="369"/>
      <c r="AD385" s="369"/>
      <c r="AE385" s="78"/>
      <c r="AF385" s="78"/>
      <c r="AG385" s="166"/>
      <c r="AH385" s="166"/>
      <c r="AI385" s="166"/>
    </row>
    <row r="386" spans="1:35" ht="18" customHeight="1" x14ac:dyDescent="0.25">
      <c r="A386" s="647"/>
      <c r="B386" s="735"/>
      <c r="C386" s="737"/>
      <c r="D386" s="377" t="s">
        <v>576</v>
      </c>
      <c r="E386" s="682"/>
      <c r="F386" s="629"/>
      <c r="G386" s="708"/>
      <c r="H386" s="290"/>
      <c r="I386" s="256"/>
      <c r="J386" s="130"/>
      <c r="K386" s="130"/>
      <c r="L386" s="130"/>
      <c r="M386" s="130"/>
      <c r="N386" s="130"/>
      <c r="O386" s="130"/>
      <c r="P386" s="130"/>
      <c r="Q386" s="130"/>
      <c r="R386" s="130"/>
      <c r="S386" s="130"/>
      <c r="T386" s="214"/>
      <c r="U386" s="405"/>
      <c r="V386" s="405"/>
      <c r="W386" s="405"/>
      <c r="X386" s="405"/>
      <c r="Y386" s="405"/>
      <c r="Z386" s="369"/>
      <c r="AA386" s="369"/>
      <c r="AB386" s="369"/>
      <c r="AC386" s="369"/>
      <c r="AD386" s="369"/>
      <c r="AE386" s="78"/>
      <c r="AF386" s="78"/>
      <c r="AG386" s="166"/>
      <c r="AH386" s="166"/>
      <c r="AI386" s="166"/>
    </row>
    <row r="387" spans="1:35" ht="26.25" customHeight="1" x14ac:dyDescent="0.25">
      <c r="A387" s="406"/>
      <c r="B387" s="379"/>
      <c r="C387" s="380"/>
      <c r="D387" s="386">
        <f>D388+D390+D392</f>
        <v>49988.700000000004</v>
      </c>
      <c r="E387" s="380"/>
      <c r="F387" s="380"/>
      <c r="G387" s="335"/>
      <c r="H387" s="195"/>
      <c r="I387" s="257"/>
      <c r="J387" s="131"/>
      <c r="K387" s="131"/>
      <c r="L387" s="131"/>
      <c r="M387" s="131"/>
      <c r="N387" s="131"/>
      <c r="O387" s="131"/>
      <c r="P387" s="131"/>
      <c r="Q387" s="131"/>
      <c r="R387" s="131"/>
      <c r="S387" s="131"/>
      <c r="T387" s="215"/>
      <c r="U387" s="405"/>
      <c r="V387" s="405"/>
      <c r="W387" s="405"/>
      <c r="X387" s="405"/>
      <c r="Y387" s="405"/>
      <c r="Z387" s="369"/>
      <c r="AA387" s="369"/>
      <c r="AB387" s="369"/>
      <c r="AC387" s="369"/>
      <c r="AD387" s="369"/>
      <c r="AE387" s="78"/>
      <c r="AF387" s="78"/>
      <c r="AG387" s="166"/>
      <c r="AH387" s="166"/>
      <c r="AI387" s="166"/>
    </row>
    <row r="388" spans="1:35" ht="15" customHeight="1" x14ac:dyDescent="0.25">
      <c r="A388" s="646"/>
      <c r="B388" s="734" t="s">
        <v>511</v>
      </c>
      <c r="C388" s="736">
        <v>2240</v>
      </c>
      <c r="D388" s="376">
        <f>30000-9600-567.96-5400</f>
        <v>14432.04</v>
      </c>
      <c r="E388" s="681" t="s">
        <v>22</v>
      </c>
      <c r="F388" s="628" t="s">
        <v>423</v>
      </c>
      <c r="G388" s="707"/>
      <c r="H388" s="290">
        <f>N388</f>
        <v>0</v>
      </c>
      <c r="I388" s="256"/>
      <c r="J388" s="130"/>
      <c r="K388" s="130"/>
      <c r="L388" s="130"/>
      <c r="M388" s="130"/>
      <c r="N388" s="130"/>
      <c r="O388" s="130"/>
      <c r="P388" s="130"/>
      <c r="Q388" s="130"/>
      <c r="R388" s="130"/>
      <c r="S388" s="130"/>
      <c r="T388" s="214"/>
      <c r="U388" s="405"/>
      <c r="V388" s="405"/>
      <c r="W388" s="405"/>
      <c r="X388" s="405"/>
      <c r="Y388" s="405"/>
      <c r="Z388" s="369"/>
      <c r="AA388" s="369"/>
      <c r="AB388" s="369"/>
      <c r="AC388" s="369"/>
      <c r="AD388" s="369"/>
      <c r="AE388" s="78"/>
      <c r="AF388" s="78"/>
      <c r="AG388" s="166"/>
      <c r="AH388" s="166"/>
      <c r="AI388" s="166"/>
    </row>
    <row r="389" spans="1:35" ht="24" customHeight="1" x14ac:dyDescent="0.25">
      <c r="A389" s="647"/>
      <c r="B389" s="735"/>
      <c r="C389" s="737"/>
      <c r="D389" s="377" t="s">
        <v>577</v>
      </c>
      <c r="E389" s="682"/>
      <c r="F389" s="629"/>
      <c r="G389" s="708"/>
      <c r="H389" s="290"/>
      <c r="I389" s="256"/>
      <c r="J389" s="130"/>
      <c r="K389" s="130"/>
      <c r="L389" s="130"/>
      <c r="M389" s="130"/>
      <c r="N389" s="130"/>
      <c r="O389" s="130"/>
      <c r="P389" s="130"/>
      <c r="Q389" s="130"/>
      <c r="R389" s="130"/>
      <c r="S389" s="130"/>
      <c r="T389" s="214"/>
      <c r="U389" s="405"/>
      <c r="V389" s="405"/>
      <c r="W389" s="405"/>
      <c r="X389" s="405"/>
      <c r="Y389" s="405"/>
      <c r="Z389" s="369"/>
      <c r="AA389" s="369"/>
      <c r="AB389" s="369"/>
      <c r="AC389" s="369"/>
      <c r="AD389" s="369"/>
      <c r="AE389" s="78"/>
      <c r="AF389" s="78"/>
      <c r="AG389" s="166"/>
      <c r="AH389" s="166"/>
      <c r="AI389" s="166"/>
    </row>
    <row r="390" spans="1:35" ht="18.75" customHeight="1" x14ac:dyDescent="0.25">
      <c r="A390" s="661"/>
      <c r="B390" s="734" t="s">
        <v>207</v>
      </c>
      <c r="C390" s="736">
        <v>2240</v>
      </c>
      <c r="D390" s="376">
        <v>0</v>
      </c>
      <c r="E390" s="681" t="s">
        <v>22</v>
      </c>
      <c r="F390" s="628" t="s">
        <v>423</v>
      </c>
      <c r="G390" s="707"/>
      <c r="H390" s="290">
        <f>I390</f>
        <v>0</v>
      </c>
      <c r="I390" s="256"/>
      <c r="J390" s="130"/>
      <c r="K390" s="130"/>
      <c r="L390" s="130"/>
      <c r="M390" s="130"/>
      <c r="N390" s="130"/>
      <c r="O390" s="130"/>
      <c r="P390" s="130"/>
      <c r="Q390" s="130"/>
      <c r="R390" s="130"/>
      <c r="S390" s="130"/>
      <c r="T390" s="214"/>
      <c r="U390" s="738"/>
      <c r="V390" s="739"/>
      <c r="W390" s="739"/>
      <c r="X390" s="739"/>
      <c r="Y390" s="405"/>
      <c r="Z390" s="369"/>
      <c r="AA390" s="369"/>
      <c r="AB390" s="369"/>
      <c r="AC390" s="369"/>
      <c r="AD390" s="369"/>
      <c r="AE390" s="78"/>
      <c r="AF390" s="78"/>
      <c r="AG390" s="166"/>
      <c r="AH390" s="166"/>
      <c r="AI390" s="166"/>
    </row>
    <row r="391" spans="1:35" ht="39" customHeight="1" x14ac:dyDescent="0.25">
      <c r="A391" s="662"/>
      <c r="B391" s="735"/>
      <c r="C391" s="737"/>
      <c r="D391" s="377" t="s">
        <v>273</v>
      </c>
      <c r="E391" s="682"/>
      <c r="F391" s="629"/>
      <c r="G391" s="708"/>
      <c r="H391" s="290"/>
      <c r="I391" s="256"/>
      <c r="J391" s="130"/>
      <c r="K391" s="130"/>
      <c r="L391" s="130"/>
      <c r="M391" s="130"/>
      <c r="N391" s="130"/>
      <c r="O391" s="130"/>
      <c r="P391" s="130"/>
      <c r="Q391" s="130"/>
      <c r="R391" s="130"/>
      <c r="S391" s="130"/>
      <c r="T391" s="214"/>
      <c r="U391" s="405"/>
      <c r="V391" s="405"/>
      <c r="W391" s="405"/>
      <c r="X391" s="405"/>
      <c r="Y391" s="405"/>
      <c r="Z391" s="369"/>
      <c r="AA391" s="369"/>
      <c r="AB391" s="369"/>
      <c r="AC391" s="369"/>
      <c r="AD391" s="369"/>
      <c r="AE391" s="78"/>
      <c r="AF391" s="78"/>
      <c r="AG391" s="166"/>
      <c r="AH391" s="166"/>
      <c r="AI391" s="166"/>
    </row>
    <row r="392" spans="1:35" ht="34.5" customHeight="1" x14ac:dyDescent="0.25">
      <c r="A392" s="646"/>
      <c r="B392" s="734" t="s">
        <v>426</v>
      </c>
      <c r="C392" s="736">
        <v>2240</v>
      </c>
      <c r="D392" s="417">
        <v>35556.660000000003</v>
      </c>
      <c r="E392" s="681" t="s">
        <v>22</v>
      </c>
      <c r="F392" s="736" t="s">
        <v>423</v>
      </c>
      <c r="G392" s="707"/>
      <c r="H392" s="290">
        <f>J392+K392+L392+O392+R392+S392+T392</f>
        <v>0</v>
      </c>
      <c r="I392" s="256"/>
      <c r="J392" s="130"/>
      <c r="K392" s="130"/>
      <c r="L392" s="130"/>
      <c r="M392" s="130"/>
      <c r="O392" s="130"/>
      <c r="P392" s="130"/>
      <c r="Q392" s="130"/>
      <c r="R392" s="130"/>
      <c r="S392" s="130"/>
      <c r="T392" s="214"/>
      <c r="U392" s="405"/>
      <c r="V392" s="405"/>
      <c r="W392" s="405"/>
      <c r="X392" s="405"/>
      <c r="Y392" s="405"/>
      <c r="Z392" s="369"/>
      <c r="AA392" s="369"/>
      <c r="AB392" s="369"/>
      <c r="AC392" s="369"/>
      <c r="AD392" s="369"/>
      <c r="AE392" s="78"/>
      <c r="AF392" s="78"/>
      <c r="AG392" s="166"/>
      <c r="AH392" s="166"/>
      <c r="AI392" s="166"/>
    </row>
    <row r="393" spans="1:35" ht="26.25" customHeight="1" x14ac:dyDescent="0.25">
      <c r="A393" s="647"/>
      <c r="B393" s="735"/>
      <c r="C393" s="737"/>
      <c r="D393" s="377" t="s">
        <v>197</v>
      </c>
      <c r="E393" s="682"/>
      <c r="F393" s="737"/>
      <c r="G393" s="708"/>
      <c r="H393" s="290"/>
      <c r="I393" s="256"/>
      <c r="J393" s="130"/>
      <c r="K393" s="130"/>
      <c r="L393" s="130"/>
      <c r="M393" s="130"/>
      <c r="N393" s="130"/>
      <c r="O393" s="130"/>
      <c r="P393" s="130"/>
      <c r="Q393" s="130"/>
      <c r="R393" s="130"/>
      <c r="S393" s="130"/>
      <c r="T393" s="214"/>
      <c r="U393" s="405"/>
      <c r="V393" s="405"/>
      <c r="W393" s="405"/>
      <c r="X393" s="405"/>
      <c r="Y393" s="405"/>
      <c r="Z393" s="369"/>
      <c r="AA393" s="369"/>
      <c r="AB393" s="369"/>
      <c r="AC393" s="369"/>
      <c r="AD393" s="369"/>
      <c r="AE393" s="78"/>
      <c r="AF393" s="78"/>
      <c r="AG393" s="166"/>
      <c r="AH393" s="166"/>
      <c r="AI393" s="166"/>
    </row>
    <row r="394" spans="1:35" ht="17.25" customHeight="1" x14ac:dyDescent="0.25">
      <c r="A394" s="406"/>
      <c r="B394" s="379"/>
      <c r="C394" s="380"/>
      <c r="D394" s="387">
        <f>D395+D397</f>
        <v>29296.799999999999</v>
      </c>
      <c r="E394" s="380"/>
      <c r="F394" s="380"/>
      <c r="G394" s="335"/>
      <c r="H394" s="195"/>
      <c r="I394" s="257"/>
      <c r="J394" s="131"/>
      <c r="K394" s="131"/>
      <c r="L394" s="131"/>
      <c r="M394" s="131"/>
      <c r="N394" s="131"/>
      <c r="O394" s="131"/>
      <c r="P394" s="131"/>
      <c r="Q394" s="131"/>
      <c r="R394" s="131"/>
      <c r="S394" s="131"/>
      <c r="T394" s="215"/>
      <c r="U394" s="405"/>
      <c r="V394" s="405"/>
      <c r="W394" s="405"/>
      <c r="X394" s="405"/>
      <c r="Y394" s="405"/>
      <c r="Z394" s="369"/>
      <c r="AA394" s="369"/>
      <c r="AB394" s="369"/>
      <c r="AC394" s="369"/>
      <c r="AD394" s="369"/>
      <c r="AE394" s="78"/>
      <c r="AF394" s="78"/>
      <c r="AG394" s="166"/>
      <c r="AH394" s="166"/>
      <c r="AI394" s="166"/>
    </row>
    <row r="395" spans="1:35" ht="15" customHeight="1" x14ac:dyDescent="0.25">
      <c r="A395" s="646"/>
      <c r="B395" s="734" t="s">
        <v>512</v>
      </c>
      <c r="C395" s="628">
        <v>2240</v>
      </c>
      <c r="D395" s="388">
        <v>15000</v>
      </c>
      <c r="E395" s="667" t="s">
        <v>22</v>
      </c>
      <c r="F395" s="628" t="s">
        <v>423</v>
      </c>
      <c r="G395" s="707"/>
      <c r="H395" s="290">
        <f>SUM(I395:T395)</f>
        <v>0</v>
      </c>
      <c r="I395" s="256"/>
      <c r="J395" s="130"/>
      <c r="K395" s="130"/>
      <c r="L395" s="130"/>
      <c r="M395" s="130"/>
      <c r="N395" s="130"/>
      <c r="O395" s="130"/>
      <c r="P395" s="130"/>
      <c r="Q395" s="130"/>
      <c r="R395" s="130"/>
      <c r="S395" s="130"/>
      <c r="T395" s="214"/>
      <c r="U395" s="733"/>
      <c r="V395" s="733"/>
      <c r="W395" s="733"/>
      <c r="X395" s="733"/>
      <c r="Y395" s="733"/>
      <c r="Z395" s="127"/>
      <c r="AA395" s="127"/>
      <c r="AB395" s="127"/>
      <c r="AC395" s="127"/>
      <c r="AD395" s="127"/>
      <c r="AE395" s="78"/>
      <c r="AF395" s="78"/>
    </row>
    <row r="396" spans="1:35" ht="17.25" customHeight="1" x14ac:dyDescent="0.25">
      <c r="A396" s="647"/>
      <c r="B396" s="735"/>
      <c r="C396" s="629"/>
      <c r="D396" s="318" t="s">
        <v>554</v>
      </c>
      <c r="E396" s="668"/>
      <c r="F396" s="629"/>
      <c r="G396" s="708"/>
      <c r="H396" s="290"/>
      <c r="I396" s="256"/>
      <c r="J396" s="130"/>
      <c r="K396" s="130"/>
      <c r="L396" s="130"/>
      <c r="M396" s="130"/>
      <c r="N396" s="130"/>
      <c r="O396" s="130"/>
      <c r="P396" s="130"/>
      <c r="Q396" s="130"/>
      <c r="R396" s="130"/>
      <c r="S396" s="130"/>
      <c r="T396" s="214"/>
      <c r="U396" s="732"/>
      <c r="V396" s="732"/>
      <c r="W396" s="732"/>
      <c r="X396" s="732"/>
      <c r="Y396" s="732"/>
      <c r="Z396" s="732"/>
      <c r="AA396" s="78"/>
      <c r="AB396" s="78"/>
      <c r="AC396" s="78"/>
      <c r="AD396" s="66"/>
      <c r="AE396" s="78"/>
      <c r="AF396" s="78"/>
    </row>
    <row r="397" spans="1:35" ht="13.5" customHeight="1" x14ac:dyDescent="0.25">
      <c r="A397" s="646"/>
      <c r="B397" s="734" t="s">
        <v>512</v>
      </c>
      <c r="C397" s="736">
        <v>2240</v>
      </c>
      <c r="D397" s="378">
        <v>14296.8</v>
      </c>
      <c r="E397" s="681" t="s">
        <v>22</v>
      </c>
      <c r="F397" s="628" t="s">
        <v>423</v>
      </c>
      <c r="G397" s="707"/>
      <c r="H397" s="290">
        <f>K397+M397+Q397+R397</f>
        <v>0</v>
      </c>
      <c r="I397" s="256"/>
      <c r="J397" s="130"/>
      <c r="K397" s="130"/>
      <c r="L397" s="130"/>
      <c r="M397" s="130"/>
      <c r="N397" s="130"/>
      <c r="O397" s="130"/>
      <c r="P397" s="130"/>
      <c r="Q397" s="130"/>
      <c r="R397" s="130"/>
      <c r="S397" s="130"/>
      <c r="T397" s="214"/>
      <c r="U397" s="731"/>
      <c r="V397" s="732"/>
      <c r="W397" s="732"/>
      <c r="X397" s="404"/>
      <c r="Y397" s="404"/>
      <c r="Z397" s="404"/>
      <c r="AA397" s="78"/>
      <c r="AB397" s="78"/>
      <c r="AC397" s="78"/>
      <c r="AD397" s="66"/>
      <c r="AE397" s="78"/>
      <c r="AF397" s="78"/>
    </row>
    <row r="398" spans="1:35" ht="13.5" customHeight="1" x14ac:dyDescent="0.25">
      <c r="A398" s="647"/>
      <c r="B398" s="735"/>
      <c r="C398" s="737"/>
      <c r="D398" s="377" t="s">
        <v>578</v>
      </c>
      <c r="E398" s="682"/>
      <c r="F398" s="629"/>
      <c r="G398" s="708"/>
      <c r="H398" s="290"/>
      <c r="I398" s="256"/>
      <c r="J398" s="130"/>
      <c r="K398" s="130"/>
      <c r="L398" s="130"/>
      <c r="M398" s="130"/>
      <c r="N398" s="130"/>
      <c r="O398" s="130"/>
      <c r="P398" s="130"/>
      <c r="Q398" s="130"/>
      <c r="R398" s="130"/>
      <c r="S398" s="130"/>
      <c r="T398" s="214"/>
      <c r="U398" s="404"/>
      <c r="V398" s="404"/>
      <c r="W398" s="404"/>
      <c r="X398" s="404"/>
      <c r="Y398" s="404"/>
      <c r="Z398" s="404"/>
      <c r="AA398" s="78"/>
      <c r="AB398" s="78"/>
      <c r="AC398" s="78"/>
      <c r="AD398" s="66"/>
      <c r="AE398" s="78"/>
      <c r="AF398" s="78"/>
    </row>
    <row r="399" spans="1:35" ht="13.5" customHeight="1" x14ac:dyDescent="0.25">
      <c r="A399" s="406"/>
      <c r="B399" s="379"/>
      <c r="C399" s="380"/>
      <c r="D399" s="386">
        <f>D400</f>
        <v>8986.32</v>
      </c>
      <c r="E399" s="380"/>
      <c r="F399" s="380"/>
      <c r="G399" s="335"/>
      <c r="H399" s="195"/>
      <c r="I399" s="257"/>
      <c r="J399" s="131"/>
      <c r="K399" s="131"/>
      <c r="L399" s="131"/>
      <c r="M399" s="131"/>
      <c r="N399" s="131"/>
      <c r="O399" s="131"/>
      <c r="P399" s="131"/>
      <c r="Q399" s="131"/>
      <c r="R399" s="131"/>
      <c r="S399" s="131"/>
      <c r="T399" s="215"/>
      <c r="U399" s="404"/>
      <c r="V399" s="404"/>
      <c r="W399" s="404"/>
      <c r="X399" s="404"/>
      <c r="Y399" s="404"/>
      <c r="Z399" s="404"/>
      <c r="AA399" s="78"/>
      <c r="AB399" s="78"/>
      <c r="AC399" s="78"/>
      <c r="AD399" s="66"/>
      <c r="AE399" s="78"/>
      <c r="AF399" s="78"/>
    </row>
    <row r="400" spans="1:35" ht="15" customHeight="1" x14ac:dyDescent="0.25">
      <c r="A400" s="646"/>
      <c r="B400" s="703" t="s">
        <v>513</v>
      </c>
      <c r="C400" s="628">
        <v>2240</v>
      </c>
      <c r="D400" s="378">
        <v>8986.32</v>
      </c>
      <c r="E400" s="667" t="s">
        <v>22</v>
      </c>
      <c r="F400" s="628" t="s">
        <v>423</v>
      </c>
      <c r="G400" s="707"/>
      <c r="H400" s="290">
        <f>SUM(I400:T400)</f>
        <v>0</v>
      </c>
      <c r="I400" s="256"/>
      <c r="J400" s="130"/>
      <c r="K400" s="130"/>
      <c r="L400" s="130"/>
      <c r="M400" s="130"/>
      <c r="N400" s="130"/>
      <c r="O400" s="130"/>
      <c r="P400" s="130"/>
      <c r="Q400" s="130"/>
      <c r="R400" s="130"/>
      <c r="S400" s="130"/>
      <c r="T400" s="214"/>
      <c r="U400" s="731"/>
      <c r="V400" s="732"/>
      <c r="W400" s="404"/>
      <c r="X400" s="404"/>
      <c r="Y400" s="404"/>
      <c r="Z400" s="404"/>
      <c r="AA400" s="78"/>
      <c r="AB400" s="78"/>
      <c r="AC400" s="78"/>
      <c r="AD400" s="66"/>
      <c r="AE400" s="78"/>
      <c r="AF400" s="78"/>
    </row>
    <row r="401" spans="1:32" ht="26.25" customHeight="1" x14ac:dyDescent="0.25">
      <c r="A401" s="647"/>
      <c r="B401" s="704"/>
      <c r="C401" s="629"/>
      <c r="D401" s="318" t="s">
        <v>272</v>
      </c>
      <c r="E401" s="668"/>
      <c r="F401" s="629"/>
      <c r="G401" s="708"/>
      <c r="H401" s="290"/>
      <c r="I401" s="256"/>
      <c r="J401" s="130"/>
      <c r="K401" s="130"/>
      <c r="L401" s="130"/>
      <c r="M401" s="130"/>
      <c r="N401" s="130"/>
      <c r="O401" s="130"/>
      <c r="P401" s="130"/>
      <c r="Q401" s="130"/>
      <c r="R401" s="130"/>
      <c r="S401" s="130"/>
      <c r="T401" s="214"/>
      <c r="U401" s="404"/>
      <c r="V401" s="404"/>
      <c r="W401" s="404"/>
      <c r="X401" s="404"/>
      <c r="Y401" s="404"/>
      <c r="Z401" s="404"/>
      <c r="AA401" s="78"/>
      <c r="AB401" s="78"/>
      <c r="AC401" s="78"/>
      <c r="AD401" s="66"/>
      <c r="AE401" s="78"/>
      <c r="AF401" s="78"/>
    </row>
    <row r="402" spans="1:32" ht="16.5" customHeight="1" x14ac:dyDescent="0.25">
      <c r="A402" s="406"/>
      <c r="B402" s="333"/>
      <c r="C402" s="334"/>
      <c r="D402" s="91">
        <f>D403</f>
        <v>25000</v>
      </c>
      <c r="E402" s="334"/>
      <c r="F402" s="334"/>
      <c r="G402" s="335"/>
      <c r="H402" s="195"/>
      <c r="I402" s="257"/>
      <c r="J402" s="131"/>
      <c r="K402" s="131"/>
      <c r="L402" s="131"/>
      <c r="M402" s="131"/>
      <c r="N402" s="131"/>
      <c r="O402" s="131"/>
      <c r="P402" s="131"/>
      <c r="Q402" s="131"/>
      <c r="R402" s="131"/>
      <c r="S402" s="131"/>
      <c r="T402" s="215"/>
      <c r="U402" s="404"/>
      <c r="V402" s="404"/>
      <c r="W402" s="404"/>
      <c r="X402" s="404"/>
      <c r="Y402" s="404"/>
      <c r="Z402" s="404"/>
      <c r="AA402" s="78"/>
      <c r="AB402" s="78"/>
      <c r="AC402" s="78"/>
      <c r="AD402" s="66"/>
      <c r="AE402" s="78"/>
      <c r="AF402" s="78"/>
    </row>
    <row r="403" spans="1:32" ht="20.25" customHeight="1" x14ac:dyDescent="0.25">
      <c r="A403" s="646"/>
      <c r="B403" s="703" t="s">
        <v>514</v>
      </c>
      <c r="C403" s="628">
        <v>2240</v>
      </c>
      <c r="D403" s="378">
        <v>25000</v>
      </c>
      <c r="E403" s="667" t="s">
        <v>22</v>
      </c>
      <c r="F403" s="628" t="s">
        <v>423</v>
      </c>
      <c r="G403" s="707"/>
      <c r="H403" s="290">
        <f>P403</f>
        <v>0</v>
      </c>
      <c r="I403" s="256"/>
      <c r="J403" s="130"/>
      <c r="K403" s="130"/>
      <c r="L403" s="130"/>
      <c r="M403" s="130"/>
      <c r="N403" s="130"/>
      <c r="O403" s="130"/>
      <c r="P403" s="130"/>
      <c r="Q403" s="130"/>
      <c r="R403" s="130"/>
      <c r="S403" s="130"/>
      <c r="T403" s="214"/>
      <c r="V403" s="404"/>
      <c r="W403" s="404"/>
      <c r="X403" s="404"/>
      <c r="Y403" s="404"/>
      <c r="Z403" s="404"/>
      <c r="AA403" s="78"/>
      <c r="AB403" s="78"/>
      <c r="AC403" s="78"/>
      <c r="AD403" s="66"/>
      <c r="AE403" s="78"/>
      <c r="AF403" s="78"/>
    </row>
    <row r="404" spans="1:32" ht="36" customHeight="1" x14ac:dyDescent="0.25">
      <c r="A404" s="647"/>
      <c r="B404" s="704"/>
      <c r="C404" s="629"/>
      <c r="D404" s="318" t="s">
        <v>579</v>
      </c>
      <c r="E404" s="668"/>
      <c r="F404" s="629"/>
      <c r="G404" s="708"/>
      <c r="H404" s="290"/>
      <c r="I404" s="256"/>
      <c r="J404" s="130"/>
      <c r="K404" s="130"/>
      <c r="L404" s="130"/>
      <c r="M404" s="130"/>
      <c r="N404" s="130"/>
      <c r="O404" s="130"/>
      <c r="P404" s="130"/>
      <c r="Q404" s="130"/>
      <c r="R404" s="130"/>
      <c r="S404" s="130"/>
      <c r="T404" s="214"/>
      <c r="V404" s="404"/>
      <c r="W404" s="404"/>
      <c r="X404" s="404"/>
      <c r="Y404" s="404"/>
      <c r="Z404" s="404"/>
      <c r="AA404" s="78"/>
      <c r="AB404" s="78"/>
      <c r="AC404" s="78"/>
      <c r="AD404" s="66"/>
      <c r="AE404" s="78"/>
      <c r="AF404" s="78"/>
    </row>
    <row r="405" spans="1:32" ht="18" customHeight="1" x14ac:dyDescent="0.25">
      <c r="A405" s="56"/>
      <c r="B405" s="729" t="s">
        <v>2</v>
      </c>
      <c r="C405" s="730"/>
      <c r="D405" s="12">
        <f>D406+D408</f>
        <v>17292</v>
      </c>
      <c r="E405" s="13"/>
      <c r="F405" s="13"/>
      <c r="G405" s="183"/>
      <c r="H405" s="199"/>
      <c r="I405" s="267"/>
      <c r="J405" s="142"/>
      <c r="K405" s="142"/>
      <c r="L405" s="142"/>
      <c r="M405" s="142"/>
      <c r="N405" s="142"/>
      <c r="O405" s="142"/>
      <c r="P405" s="142"/>
      <c r="Q405" s="142"/>
      <c r="R405" s="142"/>
      <c r="S405" s="142"/>
      <c r="T405" s="221"/>
      <c r="U405" s="59"/>
      <c r="X405" s="59"/>
    </row>
    <row r="406" spans="1:32" ht="21" customHeight="1" x14ac:dyDescent="0.25">
      <c r="A406" s="646"/>
      <c r="B406" s="703" t="s">
        <v>529</v>
      </c>
      <c r="C406" s="628">
        <v>2240</v>
      </c>
      <c r="D406" s="340">
        <v>16692</v>
      </c>
      <c r="E406" s="667" t="s">
        <v>22</v>
      </c>
      <c r="F406" s="628" t="s">
        <v>423</v>
      </c>
      <c r="G406" s="707"/>
      <c r="H406" s="290">
        <f>L406+M406+N406+O406+P406+Q406+S406+K406+T406</f>
        <v>0</v>
      </c>
      <c r="I406" s="256"/>
      <c r="J406" s="130"/>
      <c r="K406" s="130"/>
      <c r="L406" s="130"/>
      <c r="M406" s="130"/>
      <c r="N406" s="130"/>
      <c r="O406" s="130"/>
      <c r="P406" s="130"/>
      <c r="Q406" s="130"/>
      <c r="R406" s="130"/>
      <c r="S406" s="130"/>
      <c r="T406" s="214"/>
      <c r="U406" s="74"/>
      <c r="V406" s="74"/>
      <c r="W406" s="74"/>
      <c r="X406" s="74"/>
      <c r="Y406" s="4"/>
      <c r="Z406" s="4"/>
      <c r="AA406" s="4"/>
    </row>
    <row r="407" spans="1:32" ht="19.5" customHeight="1" x14ac:dyDescent="0.25">
      <c r="A407" s="647"/>
      <c r="B407" s="704"/>
      <c r="C407" s="629"/>
      <c r="D407" s="318" t="s">
        <v>200</v>
      </c>
      <c r="E407" s="668"/>
      <c r="F407" s="629"/>
      <c r="G407" s="708"/>
      <c r="H407" s="290"/>
      <c r="I407" s="256"/>
      <c r="J407" s="130"/>
      <c r="K407" s="130"/>
      <c r="L407" s="130"/>
      <c r="M407" s="130"/>
      <c r="N407" s="130"/>
      <c r="O407" s="130"/>
      <c r="P407" s="130"/>
      <c r="Q407" s="130"/>
      <c r="R407" s="130"/>
      <c r="S407" s="130"/>
      <c r="T407" s="214"/>
      <c r="U407" s="4"/>
      <c r="W407" s="4"/>
    </row>
    <row r="408" spans="1:32" ht="18.75" customHeight="1" x14ac:dyDescent="0.25">
      <c r="A408" s="727"/>
      <c r="B408" s="703" t="s">
        <v>515</v>
      </c>
      <c r="C408" s="628">
        <v>2240</v>
      </c>
      <c r="D408" s="378">
        <v>600</v>
      </c>
      <c r="E408" s="667" t="s">
        <v>22</v>
      </c>
      <c r="F408" s="628" t="s">
        <v>423</v>
      </c>
      <c r="G408" s="707"/>
      <c r="H408" s="290">
        <f>N408</f>
        <v>0</v>
      </c>
      <c r="I408" s="256"/>
      <c r="J408" s="130"/>
      <c r="K408" s="130"/>
      <c r="L408" s="130"/>
      <c r="M408" s="130"/>
      <c r="N408" s="130"/>
      <c r="O408" s="130"/>
      <c r="P408" s="130"/>
      <c r="Q408" s="130"/>
      <c r="R408" s="130"/>
      <c r="S408" s="130"/>
      <c r="T408" s="214"/>
      <c r="U408" s="4"/>
      <c r="W408" s="4"/>
    </row>
    <row r="409" spans="1:32" ht="69.75" customHeight="1" x14ac:dyDescent="0.25">
      <c r="A409" s="728"/>
      <c r="B409" s="704"/>
      <c r="C409" s="629"/>
      <c r="D409" s="316" t="s">
        <v>580</v>
      </c>
      <c r="E409" s="668"/>
      <c r="F409" s="629"/>
      <c r="G409" s="708"/>
      <c r="H409" s="290"/>
      <c r="I409" s="256"/>
      <c r="J409" s="130"/>
      <c r="K409" s="130"/>
      <c r="L409" s="130"/>
      <c r="M409" s="130"/>
      <c r="N409" s="130"/>
      <c r="O409" s="130"/>
      <c r="P409" s="130"/>
      <c r="Q409" s="130"/>
      <c r="R409" s="130"/>
      <c r="S409" s="130"/>
      <c r="T409" s="214"/>
      <c r="U409" s="4"/>
      <c r="W409" s="4"/>
    </row>
    <row r="410" spans="1:32" ht="15.75" customHeight="1" x14ac:dyDescent="0.25">
      <c r="A410" s="305"/>
      <c r="B410" s="725" t="s">
        <v>83</v>
      </c>
      <c r="C410" s="726"/>
      <c r="D410" s="163">
        <f>D411+D413+D415</f>
        <v>29400</v>
      </c>
      <c r="E410" s="153"/>
      <c r="F410" s="153"/>
      <c r="G410" s="179"/>
      <c r="H410" s="195"/>
      <c r="I410" s="257"/>
      <c r="J410" s="131"/>
      <c r="K410" s="131"/>
      <c r="L410" s="131"/>
      <c r="M410" s="131"/>
      <c r="N410" s="131"/>
      <c r="O410" s="131"/>
      <c r="P410" s="131"/>
      <c r="Q410" s="131"/>
      <c r="R410" s="131"/>
      <c r="S410" s="131"/>
      <c r="T410" s="215"/>
      <c r="U410" s="4"/>
      <c r="W410" s="4"/>
    </row>
    <row r="411" spans="1:32" ht="17.25" customHeight="1" x14ac:dyDescent="0.25">
      <c r="A411" s="723"/>
      <c r="B411" s="717" t="s">
        <v>516</v>
      </c>
      <c r="C411" s="719">
        <v>2240</v>
      </c>
      <c r="D411" s="376">
        <f>14000+5400</f>
        <v>19400</v>
      </c>
      <c r="E411" s="681" t="s">
        <v>22</v>
      </c>
      <c r="F411" s="628" t="s">
        <v>423</v>
      </c>
      <c r="G411" s="721"/>
      <c r="H411" s="290">
        <f>R411+S411</f>
        <v>0</v>
      </c>
      <c r="I411" s="268"/>
      <c r="J411" s="162"/>
      <c r="K411" s="162"/>
      <c r="L411" s="162"/>
      <c r="M411" s="162"/>
      <c r="N411" s="162"/>
      <c r="O411" s="162"/>
      <c r="P411" s="162"/>
      <c r="Q411" s="162"/>
      <c r="R411" s="162"/>
      <c r="S411" s="162"/>
      <c r="T411" s="222"/>
      <c r="U411" s="4"/>
      <c r="W411" s="4"/>
    </row>
    <row r="412" spans="1:32" ht="14.25" customHeight="1" x14ac:dyDescent="0.25">
      <c r="A412" s="724"/>
      <c r="B412" s="718"/>
      <c r="C412" s="720"/>
      <c r="D412" s="377" t="s">
        <v>581</v>
      </c>
      <c r="E412" s="682"/>
      <c r="F412" s="629"/>
      <c r="G412" s="722"/>
      <c r="H412" s="290"/>
      <c r="I412" s="268"/>
      <c r="J412" s="162"/>
      <c r="K412" s="162"/>
      <c r="L412" s="162"/>
      <c r="M412" s="162"/>
      <c r="N412" s="162"/>
      <c r="O412" s="162"/>
      <c r="P412" s="162"/>
      <c r="Q412" s="162"/>
      <c r="R412" s="162"/>
      <c r="S412" s="162"/>
      <c r="T412" s="222"/>
      <c r="U412" s="4"/>
      <c r="W412" s="4"/>
    </row>
    <row r="413" spans="1:32" ht="23.25" customHeight="1" x14ac:dyDescent="0.25">
      <c r="A413" s="723"/>
      <c r="B413" s="717" t="s">
        <v>427</v>
      </c>
      <c r="C413" s="719">
        <v>2240</v>
      </c>
      <c r="D413" s="376">
        <v>10000</v>
      </c>
      <c r="E413" s="681" t="s">
        <v>22</v>
      </c>
      <c r="F413" s="628" t="s">
        <v>423</v>
      </c>
      <c r="G413" s="721"/>
      <c r="H413" s="290">
        <f>P413</f>
        <v>0</v>
      </c>
      <c r="I413" s="268"/>
      <c r="J413" s="162"/>
      <c r="K413" s="162"/>
      <c r="L413" s="162"/>
      <c r="M413" s="162"/>
      <c r="N413" s="162"/>
      <c r="O413" s="162"/>
      <c r="P413" s="162"/>
      <c r="Q413" s="162"/>
      <c r="R413" s="162"/>
      <c r="S413" s="162"/>
      <c r="T413" s="222"/>
      <c r="U413" s="4"/>
      <c r="W413" s="4"/>
    </row>
    <row r="414" spans="1:32" ht="20.25" customHeight="1" x14ac:dyDescent="0.25">
      <c r="A414" s="724"/>
      <c r="B414" s="718"/>
      <c r="C414" s="720"/>
      <c r="D414" s="377" t="s">
        <v>582</v>
      </c>
      <c r="E414" s="682"/>
      <c r="F414" s="629"/>
      <c r="G414" s="722"/>
      <c r="H414" s="290"/>
      <c r="I414" s="268"/>
      <c r="J414" s="162"/>
      <c r="K414" s="162"/>
      <c r="L414" s="162"/>
      <c r="M414" s="162"/>
      <c r="N414" s="162"/>
      <c r="O414" s="162"/>
      <c r="P414" s="162"/>
      <c r="Q414" s="162"/>
      <c r="R414" s="162"/>
      <c r="S414" s="162"/>
      <c r="T414" s="222"/>
      <c r="U414" s="4"/>
      <c r="W414" s="4"/>
    </row>
    <row r="415" spans="1:32" ht="20.25" customHeight="1" x14ac:dyDescent="0.25">
      <c r="A415" s="715"/>
      <c r="B415" s="717" t="s">
        <v>342</v>
      </c>
      <c r="C415" s="719">
        <v>2240</v>
      </c>
      <c r="D415" s="376">
        <v>0</v>
      </c>
      <c r="E415" s="681" t="s">
        <v>22</v>
      </c>
      <c r="F415" s="628" t="s">
        <v>423</v>
      </c>
      <c r="G415" s="721"/>
      <c r="H415" s="290"/>
      <c r="I415" s="268"/>
      <c r="J415" s="162"/>
      <c r="K415" s="162"/>
      <c r="L415" s="162"/>
      <c r="M415" s="162"/>
      <c r="N415" s="162"/>
      <c r="O415" s="162"/>
      <c r="P415" s="162"/>
      <c r="Q415" s="162"/>
      <c r="R415" s="162"/>
      <c r="S415" s="162"/>
      <c r="T415" s="222"/>
      <c r="U415" s="4"/>
      <c r="W415" s="4"/>
    </row>
    <row r="416" spans="1:32" ht="81.75" customHeight="1" x14ac:dyDescent="0.25">
      <c r="A416" s="716"/>
      <c r="B416" s="718"/>
      <c r="C416" s="720"/>
      <c r="D416" s="377" t="s">
        <v>341</v>
      </c>
      <c r="E416" s="682"/>
      <c r="F416" s="629"/>
      <c r="G416" s="722"/>
      <c r="H416" s="290"/>
      <c r="I416" s="268"/>
      <c r="J416" s="162"/>
      <c r="K416" s="162"/>
      <c r="L416" s="162"/>
      <c r="M416" s="162"/>
      <c r="N416" s="162"/>
      <c r="O416" s="162"/>
      <c r="P416" s="162"/>
      <c r="Q416" s="162"/>
      <c r="R416" s="162"/>
      <c r="S416" s="162"/>
      <c r="T416" s="222"/>
      <c r="U416" s="4"/>
      <c r="W416" s="4"/>
    </row>
    <row r="417" spans="1:23" ht="17.25" customHeight="1" x14ac:dyDescent="0.25">
      <c r="A417" s="709" t="s">
        <v>87</v>
      </c>
      <c r="B417" s="709"/>
      <c r="C417" s="710"/>
      <c r="D417" s="163">
        <f>D418</f>
        <v>8100</v>
      </c>
      <c r="E417" s="153"/>
      <c r="F417" s="153"/>
      <c r="G417" s="179"/>
      <c r="H417" s="195"/>
      <c r="I417" s="257"/>
      <c r="J417" s="131"/>
      <c r="K417" s="131"/>
      <c r="L417" s="131"/>
      <c r="M417" s="131"/>
      <c r="N417" s="131"/>
      <c r="O417" s="131"/>
      <c r="P417" s="131"/>
      <c r="Q417" s="131"/>
      <c r="R417" s="131"/>
      <c r="S417" s="131"/>
      <c r="T417" s="215"/>
      <c r="U417" s="4"/>
      <c r="W417" s="4"/>
    </row>
    <row r="418" spans="1:23" ht="12" customHeight="1" x14ac:dyDescent="0.25">
      <c r="A418" s="711"/>
      <c r="B418" s="713" t="s">
        <v>517</v>
      </c>
      <c r="C418" s="628">
        <v>2240</v>
      </c>
      <c r="D418" s="378">
        <v>8100</v>
      </c>
      <c r="E418" s="667" t="s">
        <v>22</v>
      </c>
      <c r="F418" s="628" t="s">
        <v>423</v>
      </c>
      <c r="G418" s="707"/>
      <c r="H418" s="290">
        <f>SUM(I418:T418)</f>
        <v>0</v>
      </c>
      <c r="I418" s="256"/>
      <c r="J418" s="130"/>
      <c r="K418" s="130"/>
      <c r="L418" s="130"/>
      <c r="M418" s="130"/>
      <c r="N418" s="130"/>
      <c r="O418" s="130"/>
      <c r="P418" s="130"/>
      <c r="Q418" s="130"/>
      <c r="R418" s="130"/>
      <c r="S418" s="130"/>
      <c r="T418" s="214"/>
      <c r="U418" s="4"/>
      <c r="W418" s="4"/>
    </row>
    <row r="419" spans="1:23" ht="21.75" customHeight="1" thickBot="1" x14ac:dyDescent="0.3">
      <c r="A419" s="712"/>
      <c r="B419" s="714"/>
      <c r="C419" s="629"/>
      <c r="D419" s="316" t="s">
        <v>583</v>
      </c>
      <c r="E419" s="668"/>
      <c r="F419" s="629"/>
      <c r="G419" s="708"/>
      <c r="H419" s="290"/>
      <c r="I419" s="256"/>
      <c r="J419" s="130"/>
      <c r="K419" s="130"/>
      <c r="L419" s="130"/>
      <c r="M419" s="130"/>
      <c r="N419" s="130"/>
      <c r="O419" s="130"/>
      <c r="P419" s="130"/>
      <c r="Q419" s="130"/>
      <c r="R419" s="130"/>
      <c r="S419" s="130"/>
      <c r="T419" s="214"/>
      <c r="U419" s="4"/>
      <c r="W419" s="4"/>
    </row>
    <row r="420" spans="1:23" ht="14.25" customHeight="1" thickBot="1" x14ac:dyDescent="0.3">
      <c r="A420" s="30"/>
      <c r="B420" s="612" t="s">
        <v>16</v>
      </c>
      <c r="C420" s="613"/>
      <c r="D420" s="100">
        <f>SUM(D314+D344+D347+D350+D360+D405+D410+D417+D369+D321+D357+D377+D380+D387+D394+D399+D402+D374)</f>
        <v>413494</v>
      </c>
      <c r="E420" s="106"/>
      <c r="F420" s="106"/>
      <c r="G420" s="182"/>
      <c r="H420" s="234">
        <f>H315+H317+H322+H324+H328+H330+H345+H348+H351+H361+H372+H378+H390+H395+H400+H406+H418+H397+H370+H403+H334+H411+H392+H381+H353+H408+H388+H413+H355+H332+H326+H336+H367</f>
        <v>1000</v>
      </c>
      <c r="I420" s="234">
        <f>I315+I317+I322+I324+I328+I330+I345+I348+I351+I361+I372+I378+I390+I395+I400+I406+I418+I397+I370+I403+I334+I411</f>
        <v>0</v>
      </c>
      <c r="J420" s="234">
        <f t="shared" ref="J420:T420" si="2">J315+J317+J322+J324+J328+J330+J345+J348+J351+J361+J372+J378+J390+J395+J400+J406+J418+J397+J370+J403+J334+J411</f>
        <v>0</v>
      </c>
      <c r="K420" s="234">
        <f t="shared" si="2"/>
        <v>0</v>
      </c>
      <c r="L420" s="234">
        <f t="shared" si="2"/>
        <v>0</v>
      </c>
      <c r="M420" s="234">
        <f t="shared" si="2"/>
        <v>0</v>
      </c>
      <c r="N420" s="234">
        <f t="shared" si="2"/>
        <v>0</v>
      </c>
      <c r="O420" s="234">
        <f t="shared" si="2"/>
        <v>0</v>
      </c>
      <c r="P420" s="234">
        <f t="shared" si="2"/>
        <v>0</v>
      </c>
      <c r="Q420" s="234">
        <f t="shared" si="2"/>
        <v>0</v>
      </c>
      <c r="R420" s="234">
        <f t="shared" si="2"/>
        <v>0</v>
      </c>
      <c r="S420" s="234">
        <f t="shared" si="2"/>
        <v>0</v>
      </c>
      <c r="T420" s="234">
        <f t="shared" si="2"/>
        <v>0</v>
      </c>
    </row>
    <row r="421" spans="1:23" ht="18.75" customHeight="1" thickBot="1" x14ac:dyDescent="0.3">
      <c r="A421" s="614"/>
      <c r="B421" s="630" t="s">
        <v>17</v>
      </c>
      <c r="C421" s="632">
        <v>2250</v>
      </c>
      <c r="D421" s="114">
        <f>D436</f>
        <v>15000</v>
      </c>
      <c r="E421" s="697">
        <v>15000</v>
      </c>
      <c r="F421" s="636"/>
      <c r="G421" s="624"/>
      <c r="H421" s="200"/>
      <c r="I421" s="269"/>
      <c r="J421" s="143"/>
      <c r="K421" s="143"/>
      <c r="L421" s="143"/>
      <c r="M421" s="143"/>
      <c r="N421" s="143"/>
      <c r="O421" s="143"/>
      <c r="P421" s="143"/>
      <c r="Q421" s="143"/>
      <c r="R421" s="143"/>
      <c r="S421" s="143"/>
      <c r="T421" s="223"/>
    </row>
    <row r="422" spans="1:23" ht="21.75" customHeight="1" thickBot="1" x14ac:dyDescent="0.3">
      <c r="A422" s="615"/>
      <c r="B422" s="631"/>
      <c r="C422" s="633"/>
      <c r="D422" s="115" t="s">
        <v>600</v>
      </c>
      <c r="E422" s="698"/>
      <c r="F422" s="637"/>
      <c r="G422" s="625"/>
      <c r="H422" s="200"/>
      <c r="I422" s="270"/>
      <c r="J422" s="143"/>
      <c r="K422" s="143"/>
      <c r="L422" s="143"/>
      <c r="M422" s="143"/>
      <c r="N422" s="143"/>
      <c r="O422" s="143"/>
      <c r="P422" s="143"/>
      <c r="Q422" s="143"/>
      <c r="R422" s="143"/>
      <c r="S422" s="143"/>
      <c r="T422" s="223"/>
    </row>
    <row r="423" spans="1:23" ht="18.75" customHeight="1" x14ac:dyDescent="0.25">
      <c r="A423" s="30"/>
      <c r="B423" s="112" t="s">
        <v>17</v>
      </c>
      <c r="C423" s="97">
        <v>2250</v>
      </c>
      <c r="D423" s="96">
        <f>D436</f>
        <v>15000</v>
      </c>
      <c r="E423" s="113"/>
      <c r="F423" s="113"/>
      <c r="G423" s="185"/>
      <c r="H423" s="201"/>
      <c r="I423" s="271"/>
      <c r="J423" s="144"/>
      <c r="K423" s="144"/>
      <c r="L423" s="144"/>
      <c r="M423" s="144"/>
      <c r="N423" s="144"/>
      <c r="O423" s="144"/>
      <c r="P423" s="144"/>
      <c r="Q423" s="144"/>
      <c r="R423" s="144"/>
      <c r="S423" s="144"/>
      <c r="T423" s="224"/>
    </row>
    <row r="424" spans="1:23" ht="15" customHeight="1" x14ac:dyDescent="0.25">
      <c r="A424" s="646"/>
      <c r="B424" s="703" t="s">
        <v>532</v>
      </c>
      <c r="C424" s="705">
        <v>2250</v>
      </c>
      <c r="D424" s="315">
        <v>5000</v>
      </c>
      <c r="E424" s="667" t="s">
        <v>22</v>
      </c>
      <c r="F424" s="628" t="s">
        <v>423</v>
      </c>
      <c r="G424" s="701"/>
      <c r="H424" s="291">
        <f>T424</f>
        <v>0</v>
      </c>
      <c r="I424" s="272"/>
      <c r="J424" s="145"/>
      <c r="K424" s="145"/>
      <c r="L424" s="145"/>
      <c r="M424" s="145"/>
      <c r="N424" s="145"/>
      <c r="O424" s="145"/>
      <c r="P424" s="145"/>
      <c r="Q424" s="145"/>
      <c r="R424" s="145"/>
      <c r="S424" s="145"/>
      <c r="T424" s="225"/>
    </row>
    <row r="425" spans="1:23" ht="30" customHeight="1" x14ac:dyDescent="0.25">
      <c r="A425" s="647"/>
      <c r="B425" s="704"/>
      <c r="C425" s="706"/>
      <c r="D425" s="413" t="s">
        <v>584</v>
      </c>
      <c r="E425" s="668"/>
      <c r="F425" s="629"/>
      <c r="G425" s="702"/>
      <c r="H425" s="291"/>
      <c r="I425" s="272"/>
      <c r="J425" s="145"/>
      <c r="K425" s="145"/>
      <c r="L425" s="145"/>
      <c r="M425" s="145"/>
      <c r="N425" s="145"/>
      <c r="O425" s="145"/>
      <c r="P425" s="145"/>
      <c r="Q425" s="145"/>
      <c r="R425" s="145"/>
      <c r="S425" s="145"/>
      <c r="T425" s="225"/>
    </row>
    <row r="426" spans="1:23" ht="14.25" customHeight="1" x14ac:dyDescent="0.25">
      <c r="A426" s="661"/>
      <c r="B426" s="699" t="s">
        <v>106</v>
      </c>
      <c r="C426" s="606">
        <v>2250</v>
      </c>
      <c r="D426" s="313">
        <v>0</v>
      </c>
      <c r="E426" s="608" t="s">
        <v>22</v>
      </c>
      <c r="F426" s="628" t="s">
        <v>423</v>
      </c>
      <c r="G426" s="701"/>
      <c r="H426" s="291">
        <f>O426</f>
        <v>0</v>
      </c>
      <c r="I426" s="272"/>
      <c r="J426" s="145"/>
      <c r="K426" s="145"/>
      <c r="L426" s="145"/>
      <c r="M426" s="145"/>
      <c r="N426" s="145"/>
      <c r="O426" s="145"/>
      <c r="P426" s="145"/>
      <c r="Q426" s="145"/>
      <c r="R426" s="145"/>
      <c r="S426" s="145"/>
      <c r="T426" s="225"/>
    </row>
    <row r="427" spans="1:23" ht="14.25" customHeight="1" x14ac:dyDescent="0.25">
      <c r="A427" s="662"/>
      <c r="B427" s="700"/>
      <c r="C427" s="607"/>
      <c r="D427" s="313" t="s">
        <v>293</v>
      </c>
      <c r="E427" s="609"/>
      <c r="F427" s="629"/>
      <c r="G427" s="702"/>
      <c r="H427" s="291"/>
      <c r="I427" s="272"/>
      <c r="J427" s="145"/>
      <c r="K427" s="145"/>
      <c r="L427" s="145"/>
      <c r="M427" s="145"/>
      <c r="N427" s="145"/>
      <c r="O427" s="145"/>
      <c r="P427" s="145"/>
      <c r="Q427" s="145"/>
      <c r="R427" s="145"/>
      <c r="S427" s="145"/>
      <c r="T427" s="225"/>
    </row>
    <row r="428" spans="1:23" ht="12" customHeight="1" x14ac:dyDescent="0.25">
      <c r="A428" s="646"/>
      <c r="B428" s="703" t="s">
        <v>533</v>
      </c>
      <c r="C428" s="705">
        <v>2250</v>
      </c>
      <c r="D428" s="315">
        <v>5000</v>
      </c>
      <c r="E428" s="667" t="s">
        <v>22</v>
      </c>
      <c r="F428" s="628" t="s">
        <v>423</v>
      </c>
      <c r="G428" s="701"/>
      <c r="H428" s="291">
        <f>T428</f>
        <v>0</v>
      </c>
      <c r="I428" s="272"/>
      <c r="J428" s="145"/>
      <c r="K428" s="145"/>
      <c r="L428" s="145"/>
      <c r="M428" s="145"/>
      <c r="N428" s="145"/>
      <c r="O428" s="145"/>
      <c r="P428" s="145"/>
      <c r="Q428" s="145"/>
      <c r="R428" s="145"/>
      <c r="S428" s="145"/>
      <c r="T428" s="225"/>
    </row>
    <row r="429" spans="1:23" ht="13.5" customHeight="1" x14ac:dyDescent="0.25">
      <c r="A429" s="647"/>
      <c r="B429" s="704"/>
      <c r="C429" s="706"/>
      <c r="D429" s="413" t="s">
        <v>584</v>
      </c>
      <c r="E429" s="668"/>
      <c r="F429" s="629"/>
      <c r="G429" s="702"/>
      <c r="H429" s="291"/>
      <c r="I429" s="272"/>
      <c r="J429" s="145"/>
      <c r="K429" s="145"/>
      <c r="L429" s="145"/>
      <c r="M429" s="145"/>
      <c r="N429" s="145"/>
      <c r="O429" s="145"/>
      <c r="P429" s="145"/>
      <c r="Q429" s="145"/>
      <c r="R429" s="145"/>
      <c r="S429" s="145"/>
      <c r="T429" s="225"/>
    </row>
    <row r="430" spans="1:23" ht="13.5" customHeight="1" x14ac:dyDescent="0.25">
      <c r="A430" s="661"/>
      <c r="B430" s="699" t="s">
        <v>107</v>
      </c>
      <c r="C430" s="606">
        <v>2250</v>
      </c>
      <c r="D430" s="419">
        <v>0</v>
      </c>
      <c r="E430" s="608" t="s">
        <v>22</v>
      </c>
      <c r="F430" s="628" t="s">
        <v>423</v>
      </c>
      <c r="G430" s="701"/>
      <c r="H430" s="291">
        <f>O430</f>
        <v>0</v>
      </c>
      <c r="I430" s="272"/>
      <c r="J430" s="145"/>
      <c r="K430" s="145"/>
      <c r="L430" s="145"/>
      <c r="M430" s="145"/>
      <c r="N430" s="145"/>
      <c r="O430" s="145"/>
      <c r="P430" s="145"/>
      <c r="Q430" s="145"/>
      <c r="R430" s="145"/>
      <c r="S430" s="145"/>
      <c r="T430" s="225"/>
      <c r="U430" t="s">
        <v>294</v>
      </c>
    </row>
    <row r="431" spans="1:23" ht="13.5" customHeight="1" x14ac:dyDescent="0.25">
      <c r="A431" s="662"/>
      <c r="B431" s="700"/>
      <c r="C431" s="607"/>
      <c r="D431" s="414" t="s">
        <v>204</v>
      </c>
      <c r="E431" s="609"/>
      <c r="F431" s="629"/>
      <c r="G431" s="702"/>
      <c r="H431" s="291"/>
      <c r="I431" s="272"/>
      <c r="J431" s="145"/>
      <c r="K431" s="145"/>
      <c r="L431" s="145"/>
      <c r="M431" s="145"/>
      <c r="N431" s="145"/>
      <c r="O431" s="145"/>
      <c r="P431" s="145"/>
      <c r="Q431" s="145"/>
      <c r="R431" s="145"/>
      <c r="S431" s="145"/>
      <c r="T431" s="225"/>
    </row>
    <row r="432" spans="1:23" ht="13.5" customHeight="1" x14ac:dyDescent="0.25">
      <c r="A432" s="646"/>
      <c r="B432" s="703" t="s">
        <v>534</v>
      </c>
      <c r="C432" s="705">
        <v>2250</v>
      </c>
      <c r="D432" s="420">
        <v>5000</v>
      </c>
      <c r="E432" s="667" t="s">
        <v>22</v>
      </c>
      <c r="F432" s="628" t="s">
        <v>423</v>
      </c>
      <c r="G432" s="701"/>
      <c r="H432" s="291">
        <f>O432</f>
        <v>0</v>
      </c>
      <c r="I432" s="300"/>
      <c r="J432" s="145"/>
      <c r="K432" s="145"/>
      <c r="L432" s="145"/>
      <c r="M432" s="145"/>
      <c r="N432" s="145"/>
      <c r="O432" s="145"/>
      <c r="P432" s="145"/>
      <c r="Q432" s="145"/>
      <c r="R432" s="145"/>
      <c r="S432" s="145"/>
      <c r="T432" s="225"/>
      <c r="W432" s="166"/>
    </row>
    <row r="433" spans="1:26" ht="13.5" customHeight="1" thickBot="1" x14ac:dyDescent="0.3">
      <c r="A433" s="647"/>
      <c r="B433" s="704"/>
      <c r="C433" s="706"/>
      <c r="D433" s="413" t="s">
        <v>584</v>
      </c>
      <c r="E433" s="668"/>
      <c r="F433" s="629"/>
      <c r="G433" s="702"/>
      <c r="H433" s="291"/>
      <c r="I433" s="273"/>
      <c r="J433" s="145"/>
      <c r="K433" s="145"/>
      <c r="L433" s="145"/>
      <c r="M433" s="145"/>
      <c r="N433" s="145"/>
      <c r="O433" s="145"/>
      <c r="P433" s="145"/>
      <c r="Q433" s="145"/>
      <c r="R433" s="145"/>
      <c r="S433" s="145"/>
      <c r="T433" s="225"/>
      <c r="W433" s="166"/>
    </row>
    <row r="434" spans="1:26" ht="13.5" customHeight="1" thickBot="1" x14ac:dyDescent="0.3">
      <c r="A434" s="626"/>
      <c r="B434" s="699" t="s">
        <v>296</v>
      </c>
      <c r="C434" s="606">
        <v>2250</v>
      </c>
      <c r="D434" s="419">
        <v>0</v>
      </c>
      <c r="E434" s="608" t="s">
        <v>22</v>
      </c>
      <c r="F434" s="628" t="s">
        <v>423</v>
      </c>
      <c r="G434" s="701"/>
      <c r="H434" s="291">
        <f>O434</f>
        <v>0</v>
      </c>
      <c r="I434" s="273"/>
      <c r="J434" s="145"/>
      <c r="K434" s="145"/>
      <c r="L434" s="145"/>
      <c r="M434" s="145"/>
      <c r="N434" s="145"/>
      <c r="O434" s="145"/>
      <c r="P434" s="145"/>
      <c r="Q434" s="145"/>
      <c r="R434" s="145"/>
      <c r="S434" s="145"/>
      <c r="T434" s="225"/>
      <c r="W434" s="166"/>
    </row>
    <row r="435" spans="1:26" ht="13.5" customHeight="1" thickBot="1" x14ac:dyDescent="0.3">
      <c r="A435" s="627"/>
      <c r="B435" s="700"/>
      <c r="C435" s="607"/>
      <c r="D435" s="414" t="s">
        <v>295</v>
      </c>
      <c r="E435" s="609"/>
      <c r="F435" s="629"/>
      <c r="G435" s="702"/>
      <c r="H435" s="291"/>
      <c r="I435" s="273"/>
      <c r="J435" s="145"/>
      <c r="K435" s="145"/>
      <c r="L435" s="145"/>
      <c r="M435" s="145"/>
      <c r="N435" s="145"/>
      <c r="O435" s="145"/>
      <c r="P435" s="145"/>
      <c r="Q435" s="145"/>
      <c r="R435" s="145"/>
      <c r="S435" s="145"/>
      <c r="T435" s="225"/>
      <c r="W435" s="166"/>
    </row>
    <row r="436" spans="1:26" ht="19.5" customHeight="1" thickBot="1" x14ac:dyDescent="0.3">
      <c r="A436" s="430"/>
      <c r="B436" s="612" t="s">
        <v>0</v>
      </c>
      <c r="C436" s="613"/>
      <c r="D436" s="100">
        <f>D424+D428+D432+D426+D430+D434</f>
        <v>15000</v>
      </c>
      <c r="E436" s="15"/>
      <c r="F436" s="16"/>
      <c r="G436" s="186"/>
      <c r="H436" s="234">
        <f>H424+H428+H432+H426+H430+H434</f>
        <v>0</v>
      </c>
      <c r="I436" s="234">
        <f t="shared" ref="I436:T436" si="3">I424+I428+I432</f>
        <v>0</v>
      </c>
      <c r="J436" s="234">
        <f t="shared" si="3"/>
        <v>0</v>
      </c>
      <c r="K436" s="234">
        <f t="shared" si="3"/>
        <v>0</v>
      </c>
      <c r="L436" s="234">
        <f t="shared" si="3"/>
        <v>0</v>
      </c>
      <c r="M436" s="234">
        <f t="shared" si="3"/>
        <v>0</v>
      </c>
      <c r="N436" s="234">
        <f t="shared" si="3"/>
        <v>0</v>
      </c>
      <c r="O436" s="234">
        <f t="shared" si="3"/>
        <v>0</v>
      </c>
      <c r="P436" s="234">
        <f t="shared" si="3"/>
        <v>0</v>
      </c>
      <c r="Q436" s="234">
        <f t="shared" si="3"/>
        <v>0</v>
      </c>
      <c r="R436" s="234">
        <f t="shared" si="3"/>
        <v>0</v>
      </c>
      <c r="S436" s="234">
        <f t="shared" si="3"/>
        <v>0</v>
      </c>
      <c r="T436" s="234">
        <f t="shared" si="3"/>
        <v>0</v>
      </c>
    </row>
    <row r="437" spans="1:26" ht="18.75" customHeight="1" thickBot="1" x14ac:dyDescent="0.3">
      <c r="A437" s="614"/>
      <c r="B437" s="630" t="s">
        <v>18</v>
      </c>
      <c r="C437" s="632">
        <v>2270</v>
      </c>
      <c r="D437" s="118">
        <f>D444+D460+D470</f>
        <v>1515445</v>
      </c>
      <c r="E437" s="697">
        <f>E439+E445+E461</f>
        <v>1515445</v>
      </c>
      <c r="F437" s="636"/>
      <c r="G437" s="624"/>
      <c r="H437" s="200"/>
      <c r="I437" s="269"/>
      <c r="J437" s="143"/>
      <c r="K437" s="143"/>
      <c r="L437" s="143"/>
      <c r="M437" s="143"/>
      <c r="N437" s="143"/>
      <c r="O437" s="143"/>
      <c r="P437" s="143"/>
      <c r="Q437" s="143"/>
      <c r="R437" s="143"/>
      <c r="S437" s="143"/>
      <c r="T437" s="223"/>
    </row>
    <row r="438" spans="1:26" ht="28.5" customHeight="1" thickBot="1" x14ac:dyDescent="0.3">
      <c r="A438" s="615"/>
      <c r="B438" s="631"/>
      <c r="C438" s="633"/>
      <c r="D438" s="119" t="s">
        <v>599</v>
      </c>
      <c r="E438" s="698"/>
      <c r="F438" s="637"/>
      <c r="G438" s="625"/>
      <c r="H438" s="200"/>
      <c r="I438" s="270"/>
      <c r="J438" s="143"/>
      <c r="K438" s="143"/>
      <c r="L438" s="143"/>
      <c r="M438" s="143"/>
      <c r="N438" s="143"/>
      <c r="O438" s="143"/>
      <c r="P438" s="143"/>
      <c r="Q438" s="143"/>
      <c r="R438" s="143"/>
      <c r="S438" s="143"/>
      <c r="T438" s="223"/>
    </row>
    <row r="439" spans="1:26" ht="18.75" customHeight="1" x14ac:dyDescent="0.25">
      <c r="A439" s="30"/>
      <c r="B439" s="116" t="s">
        <v>19</v>
      </c>
      <c r="C439" s="117">
        <v>2272</v>
      </c>
      <c r="D439" s="96">
        <f>D440+D442</f>
        <v>94042</v>
      </c>
      <c r="E439" s="324">
        <v>94042</v>
      </c>
      <c r="F439" s="11"/>
      <c r="G439" s="178"/>
      <c r="H439" s="193"/>
      <c r="I439" s="255"/>
      <c r="J439" s="139"/>
      <c r="K439" s="139"/>
      <c r="L439" s="139"/>
      <c r="M439" s="139"/>
      <c r="N439" s="139"/>
      <c r="O439" s="139"/>
      <c r="P439" s="139"/>
      <c r="Q439" s="139"/>
      <c r="R439" s="139"/>
      <c r="S439" s="139"/>
      <c r="T439" s="213"/>
      <c r="U439" s="59"/>
      <c r="V439" s="59"/>
    </row>
    <row r="440" spans="1:26" ht="14.25" customHeight="1" x14ac:dyDescent="0.25">
      <c r="A440" s="646"/>
      <c r="B440" s="663" t="s">
        <v>456</v>
      </c>
      <c r="C440" s="665">
        <v>2272</v>
      </c>
      <c r="D440" s="340">
        <f>56042-6142</f>
        <v>49900</v>
      </c>
      <c r="E440" s="667" t="s">
        <v>22</v>
      </c>
      <c r="F440" s="628" t="s">
        <v>423</v>
      </c>
      <c r="G440" s="644"/>
      <c r="H440" s="292">
        <f>J440+K440+L440+M440+N440+O440+Q440+R440+S440+T440</f>
        <v>0</v>
      </c>
      <c r="I440" s="3">
        <v>0</v>
      </c>
      <c r="J440" s="274">
        <v>0</v>
      </c>
      <c r="K440" s="149">
        <v>0</v>
      </c>
      <c r="L440" s="149">
        <v>0</v>
      </c>
      <c r="M440" s="149">
        <v>0</v>
      </c>
      <c r="N440" s="149">
        <v>0</v>
      </c>
      <c r="O440" s="149">
        <v>0</v>
      </c>
      <c r="P440" s="3">
        <v>0</v>
      </c>
      <c r="Q440" s="149">
        <v>0</v>
      </c>
      <c r="R440" s="149">
        <v>0</v>
      </c>
      <c r="S440" s="149">
        <v>0</v>
      </c>
      <c r="T440" s="226">
        <v>0</v>
      </c>
      <c r="U440" s="59"/>
      <c r="Y440" s="59"/>
    </row>
    <row r="441" spans="1:26" ht="20.25" customHeight="1" x14ac:dyDescent="0.25">
      <c r="A441" s="647"/>
      <c r="B441" s="664"/>
      <c r="C441" s="666"/>
      <c r="D441" s="315" t="s">
        <v>585</v>
      </c>
      <c r="E441" s="668"/>
      <c r="F441" s="629"/>
      <c r="G441" s="645"/>
      <c r="H441" s="292"/>
      <c r="I441" s="274"/>
      <c r="J441" s="149"/>
      <c r="K441" s="149"/>
      <c r="L441" s="149"/>
      <c r="M441" s="149"/>
      <c r="N441" s="149"/>
      <c r="O441" s="149"/>
      <c r="P441" s="149"/>
      <c r="Q441" s="149"/>
      <c r="R441" s="149"/>
      <c r="S441" s="149"/>
      <c r="T441" s="226"/>
      <c r="U441" s="64"/>
      <c r="W441" s="64"/>
      <c r="Y441" s="59"/>
    </row>
    <row r="442" spans="1:26" ht="14.25" customHeight="1" x14ac:dyDescent="0.25">
      <c r="A442" s="646"/>
      <c r="B442" s="663" t="s">
        <v>455</v>
      </c>
      <c r="C442" s="665">
        <v>2272</v>
      </c>
      <c r="D442" s="340">
        <f>38000+6142</f>
        <v>44142</v>
      </c>
      <c r="E442" s="667" t="s">
        <v>22</v>
      </c>
      <c r="F442" s="628" t="s">
        <v>423</v>
      </c>
      <c r="G442" s="695"/>
      <c r="H442" s="292"/>
      <c r="I442" s="274"/>
      <c r="J442" s="149"/>
      <c r="K442" s="149"/>
      <c r="L442" s="149"/>
      <c r="M442" s="149"/>
      <c r="N442" s="149"/>
      <c r="O442" s="149"/>
      <c r="P442" s="149"/>
      <c r="Q442" s="149"/>
      <c r="R442" s="149"/>
      <c r="S442" s="149"/>
      <c r="T442" s="149"/>
      <c r="U442" s="64"/>
      <c r="W442" s="64"/>
      <c r="Y442" s="59"/>
    </row>
    <row r="443" spans="1:26" ht="20.25" customHeight="1" thickBot="1" x14ac:dyDescent="0.3">
      <c r="A443" s="647"/>
      <c r="B443" s="664"/>
      <c r="C443" s="666"/>
      <c r="D443" s="315" t="s">
        <v>586</v>
      </c>
      <c r="E443" s="668"/>
      <c r="F443" s="629"/>
      <c r="G443" s="696"/>
      <c r="H443" s="292"/>
      <c r="I443" s="274"/>
      <c r="J443" s="149"/>
      <c r="K443" s="149"/>
      <c r="L443" s="149"/>
      <c r="M443" s="149"/>
      <c r="N443" s="149"/>
      <c r="O443" s="149"/>
      <c r="P443" s="149"/>
      <c r="Q443" s="149"/>
      <c r="R443" s="149"/>
      <c r="S443" s="149"/>
      <c r="T443" s="149"/>
      <c r="U443" s="64"/>
      <c r="W443" s="64"/>
      <c r="Y443" s="59"/>
    </row>
    <row r="444" spans="1:26" ht="17.25" customHeight="1" thickBot="1" x14ac:dyDescent="0.3">
      <c r="A444" s="671"/>
      <c r="B444" s="687" t="s">
        <v>338</v>
      </c>
      <c r="C444" s="688"/>
      <c r="D444" s="18">
        <f>D439</f>
        <v>94042</v>
      </c>
      <c r="E444" s="17"/>
      <c r="F444" s="23"/>
      <c r="G444" s="187"/>
      <c r="H444" s="238">
        <f>H440</f>
        <v>0</v>
      </c>
      <c r="I444" s="242">
        <f>J440</f>
        <v>0</v>
      </c>
      <c r="J444" s="242">
        <f t="shared" ref="J444:T444" si="4">K440</f>
        <v>0</v>
      </c>
      <c r="K444" s="242">
        <f t="shared" si="4"/>
        <v>0</v>
      </c>
      <c r="L444" s="242">
        <f t="shared" si="4"/>
        <v>0</v>
      </c>
      <c r="M444" s="242">
        <f t="shared" si="4"/>
        <v>0</v>
      </c>
      <c r="N444" s="242">
        <f t="shared" si="4"/>
        <v>0</v>
      </c>
      <c r="O444" s="242">
        <f t="shared" si="4"/>
        <v>0</v>
      </c>
      <c r="P444" s="242">
        <f t="shared" si="4"/>
        <v>0</v>
      </c>
      <c r="Q444" s="242">
        <f t="shared" si="4"/>
        <v>0</v>
      </c>
      <c r="R444" s="242">
        <f t="shared" si="4"/>
        <v>0</v>
      </c>
      <c r="S444" s="242">
        <f t="shared" si="4"/>
        <v>0</v>
      </c>
      <c r="T444" s="242">
        <f t="shared" si="4"/>
        <v>0</v>
      </c>
    </row>
    <row r="445" spans="1:26" ht="17.25" customHeight="1" x14ac:dyDescent="0.25">
      <c r="A445" s="672"/>
      <c r="B445" s="32" t="s">
        <v>56</v>
      </c>
      <c r="C445" s="22">
        <v>2273</v>
      </c>
      <c r="D445" s="7">
        <f>D448+D450+D446+D452+D454+D456+D458</f>
        <v>814857</v>
      </c>
      <c r="E445" s="323">
        <v>814857</v>
      </c>
      <c r="F445" s="21"/>
      <c r="G445" s="188"/>
      <c r="H445" s="193"/>
      <c r="I445" s="275"/>
      <c r="J445" s="139"/>
      <c r="K445" s="139"/>
      <c r="L445" s="139"/>
      <c r="M445" s="139"/>
      <c r="N445" s="139"/>
      <c r="O445" s="139"/>
      <c r="P445" s="139"/>
      <c r="Q445" s="139"/>
      <c r="R445" s="139"/>
      <c r="S445" s="139"/>
      <c r="T445" s="213"/>
      <c r="U445" s="60"/>
    </row>
    <row r="446" spans="1:26" ht="15.75" customHeight="1" x14ac:dyDescent="0.25">
      <c r="A446" s="646"/>
      <c r="B446" s="663" t="s">
        <v>49</v>
      </c>
      <c r="C446" s="665">
        <v>2273</v>
      </c>
      <c r="D446" s="340">
        <v>510600</v>
      </c>
      <c r="E446" s="667" t="s">
        <v>222</v>
      </c>
      <c r="F446" s="628" t="s">
        <v>423</v>
      </c>
      <c r="G446" s="675" t="s">
        <v>185</v>
      </c>
      <c r="H446" s="294">
        <f>J446+K446+L446+M446+N446+O446+P446+Q446+R446+S446+T446</f>
        <v>0</v>
      </c>
      <c r="I446" s="276">
        <v>0</v>
      </c>
      <c r="J446" s="150">
        <v>0</v>
      </c>
      <c r="K446" s="150"/>
      <c r="L446" s="150"/>
      <c r="M446" s="150"/>
      <c r="N446" s="150"/>
      <c r="O446" s="150"/>
      <c r="P446" s="150"/>
      <c r="Q446" s="150"/>
      <c r="R446" s="150"/>
      <c r="S446" s="150"/>
      <c r="T446" s="227"/>
      <c r="U446" s="65" t="s">
        <v>216</v>
      </c>
      <c r="V446" s="68"/>
      <c r="X446" s="59"/>
      <c r="Z446" s="60"/>
    </row>
    <row r="447" spans="1:26" ht="12" customHeight="1" x14ac:dyDescent="0.25">
      <c r="A447" s="647"/>
      <c r="B447" s="664"/>
      <c r="C447" s="666"/>
      <c r="D447" s="319" t="s">
        <v>422</v>
      </c>
      <c r="E447" s="668"/>
      <c r="F447" s="629"/>
      <c r="G447" s="676"/>
      <c r="H447" s="294"/>
      <c r="I447" s="277"/>
      <c r="J447" s="133"/>
      <c r="K447" s="133"/>
      <c r="L447" s="133"/>
      <c r="M447" s="133"/>
      <c r="N447" s="133"/>
      <c r="O447" s="133"/>
      <c r="P447" s="133"/>
      <c r="Q447" s="133"/>
      <c r="R447" s="133"/>
      <c r="S447" s="133"/>
      <c r="T447" s="228"/>
      <c r="U447" s="75"/>
      <c r="V447" s="75"/>
      <c r="W447" s="75"/>
      <c r="X447" s="75"/>
      <c r="Z447" s="59"/>
    </row>
    <row r="448" spans="1:26" ht="12" customHeight="1" x14ac:dyDescent="0.25">
      <c r="A448" s="646"/>
      <c r="B448" s="663" t="s">
        <v>474</v>
      </c>
      <c r="C448" s="659">
        <v>2273</v>
      </c>
      <c r="D448" s="340">
        <v>184700</v>
      </c>
      <c r="E448" s="667" t="s">
        <v>22</v>
      </c>
      <c r="F448" s="628" t="s">
        <v>423</v>
      </c>
      <c r="G448" s="691"/>
      <c r="H448" s="294">
        <f>K448+L448+M448+N448+O448+P448+Q448+R448+S448+T448</f>
        <v>0</v>
      </c>
      <c r="I448" s="277"/>
      <c r="J448" s="133"/>
      <c r="K448" s="133"/>
      <c r="L448" s="133"/>
      <c r="M448" s="133"/>
      <c r="N448" s="133"/>
      <c r="O448" s="133"/>
      <c r="P448" s="133"/>
      <c r="Q448" s="133"/>
      <c r="R448" s="133"/>
      <c r="S448" s="133"/>
      <c r="T448" s="228"/>
      <c r="U448" s="689" t="s">
        <v>190</v>
      </c>
      <c r="V448" s="690"/>
      <c r="W448" s="690"/>
      <c r="X448" s="75"/>
      <c r="Z448" s="59"/>
    </row>
    <row r="449" spans="1:26" ht="19.5" customHeight="1" x14ac:dyDescent="0.25">
      <c r="A449" s="647"/>
      <c r="B449" s="664"/>
      <c r="C449" s="660"/>
      <c r="D449" s="319" t="s">
        <v>587</v>
      </c>
      <c r="E449" s="668"/>
      <c r="F449" s="629"/>
      <c r="G449" s="692"/>
      <c r="H449" s="294"/>
      <c r="I449" s="365"/>
      <c r="J449" s="133"/>
      <c r="K449" s="133"/>
      <c r="L449" s="133"/>
      <c r="M449" s="133"/>
      <c r="N449" s="133"/>
      <c r="O449" s="133"/>
      <c r="P449" s="133"/>
      <c r="Q449" s="133"/>
      <c r="R449" s="133"/>
      <c r="S449" s="133"/>
      <c r="T449" s="228"/>
      <c r="U449" s="75"/>
      <c r="V449" s="75"/>
      <c r="W449" s="75"/>
      <c r="X449" s="75"/>
      <c r="Z449" s="59"/>
    </row>
    <row r="450" spans="1:26" ht="21" customHeight="1" x14ac:dyDescent="0.25">
      <c r="A450" s="646"/>
      <c r="B450" s="663" t="s">
        <v>492</v>
      </c>
      <c r="C450" s="659">
        <v>2273</v>
      </c>
      <c r="D450" s="340">
        <v>5000</v>
      </c>
      <c r="E450" s="667" t="s">
        <v>22</v>
      </c>
      <c r="F450" s="628" t="s">
        <v>423</v>
      </c>
      <c r="G450" s="691"/>
      <c r="H450" s="294">
        <f>K450</f>
        <v>0</v>
      </c>
      <c r="I450" s="366"/>
      <c r="J450" s="133"/>
      <c r="K450" s="133"/>
      <c r="L450" s="133"/>
      <c r="M450" s="133"/>
      <c r="N450" s="133"/>
      <c r="O450" s="133"/>
      <c r="P450" s="133"/>
      <c r="Q450" s="133"/>
      <c r="R450" s="133"/>
      <c r="S450" s="133"/>
      <c r="T450" s="228"/>
      <c r="U450" s="693" t="s">
        <v>189</v>
      </c>
      <c r="V450" s="694"/>
      <c r="W450" s="75"/>
      <c r="X450" s="75"/>
      <c r="Z450" s="59"/>
    </row>
    <row r="451" spans="1:26" ht="21.75" customHeight="1" x14ac:dyDescent="0.25">
      <c r="A451" s="647"/>
      <c r="B451" s="664"/>
      <c r="C451" s="660"/>
      <c r="D451" s="413" t="s">
        <v>584</v>
      </c>
      <c r="E451" s="668"/>
      <c r="F451" s="629"/>
      <c r="G451" s="692"/>
      <c r="H451" s="294"/>
      <c r="I451" s="366"/>
      <c r="J451" s="133"/>
      <c r="K451" s="133"/>
      <c r="L451" s="133"/>
      <c r="M451" s="133"/>
      <c r="N451" s="133"/>
      <c r="O451" s="133"/>
      <c r="P451" s="133"/>
      <c r="Q451" s="133"/>
      <c r="R451" s="133"/>
      <c r="S451" s="133"/>
      <c r="T451" s="228"/>
      <c r="U451" s="75"/>
      <c r="V451" s="75"/>
      <c r="W451" s="75"/>
      <c r="X451" s="75"/>
      <c r="Z451" s="59"/>
    </row>
    <row r="452" spans="1:26" ht="15.75" customHeight="1" x14ac:dyDescent="0.25">
      <c r="A452" s="661"/>
      <c r="B452" s="663" t="s">
        <v>419</v>
      </c>
      <c r="C452" s="659">
        <v>2273</v>
      </c>
      <c r="D452" s="340">
        <v>64000</v>
      </c>
      <c r="E452" s="667" t="s">
        <v>22</v>
      </c>
      <c r="F452" s="628" t="s">
        <v>423</v>
      </c>
      <c r="G452" s="654"/>
      <c r="H452" s="294"/>
      <c r="I452" s="366"/>
      <c r="J452" s="133"/>
      <c r="K452" s="133"/>
      <c r="L452" s="133"/>
      <c r="M452" s="133"/>
      <c r="N452" s="133"/>
      <c r="O452" s="133"/>
      <c r="P452" s="133"/>
      <c r="Q452" s="133"/>
      <c r="R452" s="133"/>
      <c r="S452" s="133"/>
      <c r="T452" s="228"/>
      <c r="U452" s="75"/>
      <c r="V452" s="75"/>
      <c r="W452" s="75"/>
      <c r="X452" s="75"/>
      <c r="Z452" s="59"/>
    </row>
    <row r="453" spans="1:26" ht="16.5" customHeight="1" x14ac:dyDescent="0.25">
      <c r="A453" s="662"/>
      <c r="B453" s="664"/>
      <c r="C453" s="660"/>
      <c r="D453" s="319" t="s">
        <v>421</v>
      </c>
      <c r="E453" s="668"/>
      <c r="F453" s="629"/>
      <c r="G453" s="655"/>
      <c r="H453" s="294"/>
      <c r="I453" s="366"/>
      <c r="J453" s="133"/>
      <c r="K453" s="133"/>
      <c r="L453" s="133"/>
      <c r="M453" s="133"/>
      <c r="N453" s="133"/>
      <c r="O453" s="133"/>
      <c r="P453" s="133"/>
      <c r="Q453" s="133"/>
      <c r="R453" s="133"/>
      <c r="S453" s="133"/>
      <c r="T453" s="228"/>
      <c r="U453" s="75"/>
      <c r="V453" s="75"/>
      <c r="W453" s="75"/>
      <c r="X453" s="75"/>
      <c r="Z453" s="59"/>
    </row>
    <row r="454" spans="1:26" ht="15" customHeight="1" x14ac:dyDescent="0.25">
      <c r="A454" s="646"/>
      <c r="B454" s="663" t="s">
        <v>475</v>
      </c>
      <c r="C454" s="659">
        <v>2273</v>
      </c>
      <c r="D454" s="340">
        <f>10128.25</f>
        <v>10128.25</v>
      </c>
      <c r="E454" s="667" t="s">
        <v>22</v>
      </c>
      <c r="F454" s="628" t="s">
        <v>423</v>
      </c>
      <c r="G454" s="654"/>
      <c r="H454" s="294">
        <f>I454</f>
        <v>10128.25</v>
      </c>
      <c r="I454" s="366">
        <f>10128.25</f>
        <v>10128.25</v>
      </c>
      <c r="J454" s="133"/>
      <c r="K454" s="133"/>
      <c r="L454" s="133"/>
      <c r="M454" s="133"/>
      <c r="N454" s="133"/>
      <c r="O454" s="133"/>
      <c r="P454" s="133"/>
      <c r="Q454" s="133"/>
      <c r="R454" s="133"/>
      <c r="S454" s="133"/>
      <c r="T454" s="228"/>
      <c r="U454" s="75"/>
      <c r="V454" s="75"/>
      <c r="W454" s="75"/>
      <c r="X454" s="75"/>
      <c r="Z454" s="59"/>
    </row>
    <row r="455" spans="1:26" ht="12.75" customHeight="1" thickBot="1" x14ac:dyDescent="0.3">
      <c r="A455" s="647"/>
      <c r="B455" s="664"/>
      <c r="C455" s="660"/>
      <c r="D455" s="319" t="s">
        <v>420</v>
      </c>
      <c r="E455" s="668"/>
      <c r="F455" s="629"/>
      <c r="G455" s="655"/>
      <c r="H455" s="294"/>
      <c r="I455" s="278"/>
      <c r="J455" s="133"/>
      <c r="K455" s="133"/>
      <c r="L455" s="133"/>
      <c r="M455" s="133"/>
      <c r="N455" s="133"/>
      <c r="O455" s="133"/>
      <c r="P455" s="133"/>
      <c r="Q455" s="133"/>
      <c r="R455" s="133"/>
      <c r="S455" s="133"/>
      <c r="T455" s="228"/>
      <c r="U455" s="75"/>
      <c r="V455" s="75"/>
      <c r="W455" s="75"/>
      <c r="X455" s="75"/>
      <c r="Z455" s="59"/>
    </row>
    <row r="456" spans="1:26" ht="18.75" customHeight="1" thickBot="1" x14ac:dyDescent="0.3">
      <c r="A456" s="646"/>
      <c r="B456" s="663" t="s">
        <v>476</v>
      </c>
      <c r="C456" s="659">
        <v>2273</v>
      </c>
      <c r="D456" s="340">
        <v>32.159999999999997</v>
      </c>
      <c r="E456" s="667" t="s">
        <v>22</v>
      </c>
      <c r="F456" s="628" t="s">
        <v>423</v>
      </c>
      <c r="G456" s="654"/>
      <c r="H456" s="294">
        <f>I456</f>
        <v>32.159999999999997</v>
      </c>
      <c r="I456" s="278">
        <v>32.159999999999997</v>
      </c>
      <c r="J456" s="133"/>
      <c r="K456" s="133"/>
      <c r="L456" s="133"/>
      <c r="M456" s="133"/>
      <c r="N456" s="133"/>
      <c r="O456" s="133"/>
      <c r="P456" s="133"/>
      <c r="Q456" s="133"/>
      <c r="R456" s="133"/>
      <c r="S456" s="133"/>
      <c r="T456" s="228"/>
      <c r="U456" s="75"/>
      <c r="V456" s="75"/>
      <c r="W456" s="75"/>
      <c r="X456" s="75"/>
      <c r="Z456" s="59"/>
    </row>
    <row r="457" spans="1:26" ht="26.25" customHeight="1" thickBot="1" x14ac:dyDescent="0.3">
      <c r="A457" s="647"/>
      <c r="B457" s="664"/>
      <c r="C457" s="660"/>
      <c r="D457" s="319" t="s">
        <v>588</v>
      </c>
      <c r="E457" s="668"/>
      <c r="F457" s="629"/>
      <c r="G457" s="655"/>
      <c r="H457" s="294"/>
      <c r="I457" s="278"/>
      <c r="J457" s="133"/>
      <c r="K457" s="133"/>
      <c r="L457" s="133"/>
      <c r="M457" s="133"/>
      <c r="N457" s="133"/>
      <c r="O457" s="133"/>
      <c r="P457" s="133"/>
      <c r="Q457" s="133"/>
      <c r="R457" s="133"/>
      <c r="S457" s="133"/>
      <c r="T457" s="228"/>
      <c r="U457" s="75"/>
      <c r="V457" s="75"/>
      <c r="W457" s="75"/>
      <c r="X457" s="75"/>
      <c r="Z457" s="59"/>
    </row>
    <row r="458" spans="1:26" ht="12.75" customHeight="1" thickBot="1" x14ac:dyDescent="0.3">
      <c r="A458" s="661"/>
      <c r="B458" s="663" t="s">
        <v>414</v>
      </c>
      <c r="C458" s="410">
        <v>2274</v>
      </c>
      <c r="D458" s="319">
        <f>814857-774460.41</f>
        <v>40396.589999999967</v>
      </c>
      <c r="E458" s="667" t="s">
        <v>22</v>
      </c>
      <c r="F458" s="628" t="s">
        <v>423</v>
      </c>
      <c r="G458" s="654"/>
      <c r="H458" s="294"/>
      <c r="I458" s="278"/>
      <c r="J458" s="133"/>
      <c r="K458" s="133"/>
      <c r="L458" s="133"/>
      <c r="M458" s="133"/>
      <c r="N458" s="133"/>
      <c r="O458" s="133"/>
      <c r="P458" s="133"/>
      <c r="Q458" s="133"/>
      <c r="R458" s="133"/>
      <c r="S458" s="133"/>
      <c r="T458" s="228"/>
      <c r="U458" s="75"/>
      <c r="V458" s="75"/>
      <c r="W458" s="75"/>
      <c r="X458" s="75"/>
      <c r="Z458" s="59"/>
    </row>
    <row r="459" spans="1:26" ht="12.75" customHeight="1" thickBot="1" x14ac:dyDescent="0.3">
      <c r="A459" s="662"/>
      <c r="B459" s="664"/>
      <c r="C459" s="410"/>
      <c r="D459" s="319"/>
      <c r="E459" s="668"/>
      <c r="F459" s="629"/>
      <c r="G459" s="655"/>
      <c r="H459" s="294"/>
      <c r="I459" s="278"/>
      <c r="J459" s="133"/>
      <c r="K459" s="133"/>
      <c r="L459" s="133"/>
      <c r="M459" s="133"/>
      <c r="N459" s="133"/>
      <c r="O459" s="133"/>
      <c r="P459" s="133"/>
      <c r="Q459" s="133"/>
      <c r="R459" s="133"/>
      <c r="S459" s="133"/>
      <c r="T459" s="228"/>
      <c r="U459" s="75"/>
      <c r="V459" s="75"/>
      <c r="W459" s="75"/>
      <c r="X459" s="75"/>
      <c r="Z459" s="59"/>
    </row>
    <row r="460" spans="1:26" ht="18.75" customHeight="1" thickBot="1" x14ac:dyDescent="0.3">
      <c r="A460" s="685"/>
      <c r="B460" s="687" t="s">
        <v>337</v>
      </c>
      <c r="C460" s="688"/>
      <c r="D460" s="18">
        <f>D445</f>
        <v>814857</v>
      </c>
      <c r="E460" s="17"/>
      <c r="F460" s="23"/>
      <c r="G460" s="187"/>
      <c r="H460" s="237">
        <f>H446+H448+H450</f>
        <v>0</v>
      </c>
      <c r="I460" s="237">
        <f t="shared" ref="I460:T460" si="5">I446+I448</f>
        <v>0</v>
      </c>
      <c r="J460" s="237">
        <f t="shared" si="5"/>
        <v>0</v>
      </c>
      <c r="K460" s="237">
        <f t="shared" si="5"/>
        <v>0</v>
      </c>
      <c r="L460" s="237">
        <f t="shared" si="5"/>
        <v>0</v>
      </c>
      <c r="M460" s="237">
        <f t="shared" si="5"/>
        <v>0</v>
      </c>
      <c r="N460" s="237">
        <f t="shared" si="5"/>
        <v>0</v>
      </c>
      <c r="O460" s="237">
        <f>O446+O448+O450</f>
        <v>0</v>
      </c>
      <c r="P460" s="237">
        <f t="shared" si="5"/>
        <v>0</v>
      </c>
      <c r="Q460" s="237">
        <f t="shared" si="5"/>
        <v>0</v>
      </c>
      <c r="R460" s="237">
        <f>R446+R448</f>
        <v>0</v>
      </c>
      <c r="S460" s="237">
        <f t="shared" si="5"/>
        <v>0</v>
      </c>
      <c r="T460" s="237">
        <f t="shared" si="5"/>
        <v>0</v>
      </c>
      <c r="W460" s="61"/>
      <c r="X460" s="4"/>
    </row>
    <row r="461" spans="1:26" ht="21" customHeight="1" x14ac:dyDescent="0.25">
      <c r="A461" s="686"/>
      <c r="B461" s="32" t="s">
        <v>37</v>
      </c>
      <c r="C461" s="22">
        <v>2274</v>
      </c>
      <c r="D461" s="7">
        <f>D462+D464+D468+D466</f>
        <v>606546</v>
      </c>
      <c r="E461" s="322">
        <v>606546</v>
      </c>
      <c r="F461" s="21"/>
      <c r="G461" s="188"/>
      <c r="H461" s="193"/>
      <c r="I461" s="275"/>
      <c r="J461" s="139"/>
      <c r="K461" s="139"/>
      <c r="L461" s="139"/>
      <c r="M461" s="139"/>
      <c r="N461" s="139"/>
      <c r="O461" s="139"/>
      <c r="P461" s="139"/>
      <c r="Q461" s="139"/>
      <c r="R461" s="139"/>
      <c r="S461" s="139"/>
      <c r="T461" s="213"/>
    </row>
    <row r="462" spans="1:26" ht="15.75" customHeight="1" x14ac:dyDescent="0.25">
      <c r="A462" s="646"/>
      <c r="B462" s="663" t="s">
        <v>68</v>
      </c>
      <c r="C462" s="665">
        <v>2274</v>
      </c>
      <c r="D462" s="340">
        <v>327912</v>
      </c>
      <c r="E462" s="667" t="s">
        <v>222</v>
      </c>
      <c r="F462" s="628" t="s">
        <v>423</v>
      </c>
      <c r="G462" s="675" t="s">
        <v>416</v>
      </c>
      <c r="H462" s="294">
        <f>K462+L462+M462+P462+S462+J462+T462</f>
        <v>0</v>
      </c>
      <c r="I462" s="277"/>
      <c r="J462" s="133"/>
      <c r="K462" s="133"/>
      <c r="L462" s="133"/>
      <c r="M462" s="133"/>
      <c r="N462" s="133"/>
      <c r="O462" s="133"/>
      <c r="P462" s="133"/>
      <c r="Q462" s="133"/>
      <c r="R462" s="229"/>
      <c r="S462" s="133"/>
      <c r="T462" s="228"/>
    </row>
    <row r="463" spans="1:26" ht="12.75" customHeight="1" x14ac:dyDescent="0.25">
      <c r="A463" s="647"/>
      <c r="B463" s="664"/>
      <c r="C463" s="666"/>
      <c r="D463" s="329" t="s">
        <v>589</v>
      </c>
      <c r="E463" s="668"/>
      <c r="F463" s="629"/>
      <c r="G463" s="676"/>
      <c r="H463" s="294"/>
      <c r="I463" s="277"/>
      <c r="J463" s="133"/>
      <c r="K463" s="133"/>
      <c r="L463" s="133"/>
      <c r="M463" s="133"/>
      <c r="N463" s="133"/>
      <c r="O463" s="133"/>
      <c r="P463" s="133"/>
      <c r="Q463" s="133"/>
      <c r="R463" s="133"/>
      <c r="S463" s="133"/>
      <c r="T463" s="228"/>
    </row>
    <row r="464" spans="1:26" ht="14.25" customHeight="1" x14ac:dyDescent="0.25">
      <c r="A464" s="646"/>
      <c r="B464" s="677" t="s">
        <v>66</v>
      </c>
      <c r="C464" s="679">
        <v>2274</v>
      </c>
      <c r="D464" s="341">
        <f>20382.41+11745.8</f>
        <v>32128.21</v>
      </c>
      <c r="E464" s="681" t="s">
        <v>22</v>
      </c>
      <c r="F464" s="628" t="s">
        <v>423</v>
      </c>
      <c r="G464" s="683"/>
      <c r="H464" s="293">
        <f>J464+K464+L464+M464+S464+N464+O464+P464+Q464+R464+T464</f>
        <v>0</v>
      </c>
      <c r="I464" s="279"/>
      <c r="J464" s="147"/>
      <c r="K464" s="147"/>
      <c r="L464" s="147"/>
      <c r="M464" s="147"/>
      <c r="N464" s="147"/>
      <c r="O464" s="147"/>
      <c r="P464" s="147"/>
      <c r="Q464" s="147"/>
      <c r="R464" s="229"/>
      <c r="S464" s="147"/>
      <c r="T464" s="230"/>
      <c r="U464" s="59"/>
    </row>
    <row r="465" spans="1:21" ht="27.75" customHeight="1" x14ac:dyDescent="0.25">
      <c r="A465" s="647"/>
      <c r="B465" s="678"/>
      <c r="C465" s="680"/>
      <c r="D465" s="314" t="s">
        <v>590</v>
      </c>
      <c r="E465" s="682"/>
      <c r="F465" s="629"/>
      <c r="G465" s="684"/>
      <c r="H465" s="293"/>
      <c r="I465" s="279"/>
      <c r="J465" s="147"/>
      <c r="K465" s="147"/>
      <c r="L465" s="147"/>
      <c r="M465" s="147"/>
      <c r="N465" s="147"/>
      <c r="O465" s="147"/>
      <c r="P465" s="147"/>
      <c r="Q465" s="147"/>
      <c r="R465" s="147"/>
      <c r="S465" s="147"/>
      <c r="T465" s="230"/>
    </row>
    <row r="466" spans="1:21" ht="14.25" customHeight="1" x14ac:dyDescent="0.25">
      <c r="A466" s="671"/>
      <c r="B466" s="663" t="s">
        <v>415</v>
      </c>
      <c r="C466" s="665">
        <v>2274</v>
      </c>
      <c r="D466" s="364">
        <v>30025</v>
      </c>
      <c r="E466" s="667" t="s">
        <v>22</v>
      </c>
      <c r="F466" s="628" t="s">
        <v>423</v>
      </c>
      <c r="G466" s="673"/>
      <c r="H466" s="293"/>
      <c r="I466" s="279"/>
      <c r="J466" s="147"/>
      <c r="K466" s="147"/>
      <c r="L466" s="147"/>
      <c r="M466" s="147"/>
      <c r="N466" s="147"/>
      <c r="O466" s="147"/>
      <c r="P466" s="147"/>
      <c r="Q466" s="147"/>
      <c r="R466" s="147"/>
      <c r="S466" s="147"/>
      <c r="T466" s="230"/>
    </row>
    <row r="467" spans="1:21" ht="27.75" customHeight="1" x14ac:dyDescent="0.25">
      <c r="A467" s="672"/>
      <c r="B467" s="664"/>
      <c r="C467" s="666"/>
      <c r="D467" s="364" t="s">
        <v>591</v>
      </c>
      <c r="E467" s="668"/>
      <c r="F467" s="629"/>
      <c r="G467" s="674"/>
      <c r="H467" s="293"/>
      <c r="I467" s="279"/>
      <c r="J467" s="147"/>
      <c r="K467" s="147"/>
      <c r="L467" s="147"/>
      <c r="M467" s="147"/>
      <c r="N467" s="147"/>
      <c r="O467" s="147"/>
      <c r="P467" s="147"/>
      <c r="Q467" s="147"/>
      <c r="R467" s="147"/>
      <c r="S467" s="147"/>
      <c r="T467" s="230"/>
    </row>
    <row r="468" spans="1:21" ht="14.25" customHeight="1" x14ac:dyDescent="0.25">
      <c r="A468" s="661"/>
      <c r="B468" s="663" t="s">
        <v>414</v>
      </c>
      <c r="C468" s="665">
        <v>2274</v>
      </c>
      <c r="D468" s="364">
        <f>258251.59-30025-11745.8</f>
        <v>216480.79</v>
      </c>
      <c r="E468" s="667" t="s">
        <v>22</v>
      </c>
      <c r="F468" s="628" t="s">
        <v>423</v>
      </c>
      <c r="G468" s="669"/>
      <c r="H468" s="293">
        <f>K468+L468+M468</f>
        <v>0</v>
      </c>
      <c r="I468" s="279"/>
      <c r="J468" s="147"/>
      <c r="K468" s="147"/>
      <c r="L468" s="147"/>
      <c r="M468" s="147"/>
      <c r="N468" s="147"/>
      <c r="O468" s="147"/>
      <c r="P468" s="147"/>
      <c r="Q468" s="147"/>
      <c r="R468" s="147"/>
      <c r="S468" s="147"/>
      <c r="T468" s="230"/>
    </row>
    <row r="469" spans="1:21" ht="27.75" customHeight="1" thickBot="1" x14ac:dyDescent="0.3">
      <c r="A469" s="662"/>
      <c r="B469" s="664"/>
      <c r="C469" s="666"/>
      <c r="D469" s="364" t="s">
        <v>592</v>
      </c>
      <c r="E469" s="668"/>
      <c r="F469" s="629"/>
      <c r="G469" s="670"/>
      <c r="H469" s="293"/>
      <c r="I469" s="280"/>
      <c r="J469" s="147"/>
      <c r="K469" s="147"/>
      <c r="L469" s="147"/>
      <c r="M469" s="147"/>
      <c r="N469" s="147"/>
      <c r="O469" s="147"/>
      <c r="P469" s="147"/>
      <c r="Q469" s="147"/>
      <c r="R469" s="147"/>
      <c r="S469" s="147"/>
      <c r="T469" s="230"/>
    </row>
    <row r="470" spans="1:21" ht="23.25" customHeight="1" thickBot="1" x14ac:dyDescent="0.3">
      <c r="A470" s="55"/>
      <c r="B470" s="612" t="s">
        <v>336</v>
      </c>
      <c r="C470" s="613"/>
      <c r="D470" s="100">
        <f>D461</f>
        <v>606546</v>
      </c>
      <c r="E470" s="106"/>
      <c r="F470" s="120"/>
      <c r="G470" s="182"/>
      <c r="H470" s="238">
        <f>H462+H464+H468</f>
        <v>0</v>
      </c>
      <c r="I470" s="238">
        <f t="shared" ref="I470:T470" si="6">I462+I464+I468</f>
        <v>0</v>
      </c>
      <c r="J470" s="238">
        <f>J462+J464+J468</f>
        <v>0</v>
      </c>
      <c r="K470" s="238">
        <f>K462+K464+K468</f>
        <v>0</v>
      </c>
      <c r="L470" s="238">
        <f t="shared" si="6"/>
        <v>0</v>
      </c>
      <c r="M470" s="238">
        <f t="shared" si="6"/>
        <v>0</v>
      </c>
      <c r="N470" s="238">
        <f t="shared" si="6"/>
        <v>0</v>
      </c>
      <c r="O470" s="238">
        <f t="shared" si="6"/>
        <v>0</v>
      </c>
      <c r="P470" s="238">
        <f t="shared" si="6"/>
        <v>0</v>
      </c>
      <c r="Q470" s="238">
        <f t="shared" si="6"/>
        <v>0</v>
      </c>
      <c r="R470" s="238">
        <f t="shared" si="6"/>
        <v>0</v>
      </c>
      <c r="S470" s="238">
        <f t="shared" si="6"/>
        <v>0</v>
      </c>
      <c r="T470" s="238">
        <f t="shared" si="6"/>
        <v>0</v>
      </c>
    </row>
    <row r="471" spans="1:21" ht="18.75" customHeight="1" thickBot="1" x14ac:dyDescent="0.3">
      <c r="A471" s="614"/>
      <c r="B471" s="630" t="s">
        <v>38</v>
      </c>
      <c r="C471" s="632">
        <v>2280</v>
      </c>
      <c r="D471" s="98">
        <f>D478</f>
        <v>9000</v>
      </c>
      <c r="E471" s="634">
        <v>9000</v>
      </c>
      <c r="F471" s="636"/>
      <c r="G471" s="624"/>
      <c r="H471" s="200"/>
      <c r="I471" s="269"/>
      <c r="J471" s="143"/>
      <c r="K471" s="143"/>
      <c r="L471" s="143"/>
      <c r="M471" s="143"/>
      <c r="N471" s="143"/>
      <c r="O471" s="143"/>
      <c r="P471" s="143"/>
      <c r="Q471" s="143"/>
      <c r="R471" s="143"/>
      <c r="S471" s="143"/>
      <c r="T471" s="223"/>
    </row>
    <row r="472" spans="1:21" ht="22.5" customHeight="1" thickBot="1" x14ac:dyDescent="0.3">
      <c r="A472" s="615"/>
      <c r="B472" s="631"/>
      <c r="C472" s="633"/>
      <c r="D472" s="119" t="s">
        <v>431</v>
      </c>
      <c r="E472" s="635"/>
      <c r="F472" s="637"/>
      <c r="G472" s="625"/>
      <c r="H472" s="200"/>
      <c r="I472" s="270"/>
      <c r="J472" s="143"/>
      <c r="K472" s="143"/>
      <c r="L472" s="143"/>
      <c r="M472" s="143"/>
      <c r="N472" s="143"/>
      <c r="O472" s="143"/>
      <c r="P472" s="143"/>
      <c r="Q472" s="143"/>
      <c r="R472" s="143"/>
      <c r="S472" s="143"/>
      <c r="T472" s="223"/>
    </row>
    <row r="473" spans="1:21" ht="22.5" customHeight="1" x14ac:dyDescent="0.25">
      <c r="A473" s="30"/>
      <c r="B473" s="116" t="s">
        <v>36</v>
      </c>
      <c r="C473" s="117">
        <v>2282</v>
      </c>
      <c r="D473" s="96">
        <f>D474+D476</f>
        <v>9000</v>
      </c>
      <c r="E473" s="11"/>
      <c r="F473" s="11"/>
      <c r="G473" s="178"/>
      <c r="H473" s="193"/>
      <c r="I473" s="255"/>
      <c r="J473" s="139"/>
      <c r="K473" s="139"/>
      <c r="L473" s="139"/>
      <c r="M473" s="139"/>
      <c r="N473" s="139"/>
      <c r="O473" s="139"/>
      <c r="P473" s="139"/>
      <c r="Q473" s="139"/>
      <c r="R473" s="139"/>
      <c r="S473" s="139"/>
      <c r="T473" s="213"/>
    </row>
    <row r="474" spans="1:21" ht="14.25" customHeight="1" x14ac:dyDescent="0.25">
      <c r="A474" s="646"/>
      <c r="B474" s="648" t="s">
        <v>531</v>
      </c>
      <c r="C474" s="650">
        <v>2282</v>
      </c>
      <c r="D474" s="421">
        <v>9000</v>
      </c>
      <c r="E474" s="652" t="s">
        <v>22</v>
      </c>
      <c r="F474" s="628" t="s">
        <v>423</v>
      </c>
      <c r="G474" s="644"/>
      <c r="H474" s="292">
        <f>O474+K474+P474</f>
        <v>0</v>
      </c>
      <c r="I474" s="281"/>
      <c r="J474" s="146"/>
      <c r="K474" s="146"/>
      <c r="L474" s="146"/>
      <c r="M474" s="146"/>
      <c r="N474" s="146"/>
      <c r="O474" s="146"/>
      <c r="P474" s="146"/>
      <c r="Q474" s="146"/>
      <c r="R474" s="146"/>
      <c r="S474" s="146"/>
      <c r="T474" s="231"/>
      <c r="U474" t="s">
        <v>292</v>
      </c>
    </row>
    <row r="475" spans="1:21" ht="30" customHeight="1" thickBot="1" x14ac:dyDescent="0.3">
      <c r="A475" s="647"/>
      <c r="B475" s="649"/>
      <c r="C475" s="651"/>
      <c r="D475" s="315" t="s">
        <v>593</v>
      </c>
      <c r="E475" s="653"/>
      <c r="F475" s="629"/>
      <c r="G475" s="645"/>
      <c r="H475" s="292"/>
      <c r="I475" s="281"/>
      <c r="J475" s="146"/>
      <c r="K475" s="146"/>
      <c r="L475" s="146"/>
      <c r="M475" s="146"/>
      <c r="N475" s="146"/>
      <c r="O475" s="146"/>
      <c r="P475" s="146"/>
      <c r="Q475" s="146"/>
      <c r="R475" s="146"/>
      <c r="S475" s="146"/>
      <c r="T475" s="231"/>
    </row>
    <row r="476" spans="1:21" ht="21" hidden="1" customHeight="1" x14ac:dyDescent="0.25">
      <c r="A476" s="626"/>
      <c r="B476" s="638" t="s">
        <v>299</v>
      </c>
      <c r="C476" s="640">
        <v>2282</v>
      </c>
      <c r="D476" s="419">
        <v>0</v>
      </c>
      <c r="E476" s="642" t="s">
        <v>22</v>
      </c>
      <c r="F476" s="628" t="s">
        <v>423</v>
      </c>
      <c r="G476" s="644"/>
      <c r="H476" s="292">
        <f>O476+P476+Q476</f>
        <v>0</v>
      </c>
      <c r="I476" s="281"/>
      <c r="J476" s="146"/>
      <c r="K476" s="146"/>
      <c r="L476" s="146"/>
      <c r="M476" s="146"/>
      <c r="N476" s="146"/>
      <c r="O476" s="146"/>
      <c r="P476" s="146"/>
      <c r="Q476" s="146"/>
      <c r="R476" s="146"/>
      <c r="S476" s="146"/>
      <c r="T476" s="231"/>
      <c r="U476" t="s">
        <v>297</v>
      </c>
    </row>
    <row r="477" spans="1:21" ht="19.5" hidden="1" customHeight="1" thickBot="1" x14ac:dyDescent="0.3">
      <c r="A477" s="627"/>
      <c r="B477" s="639"/>
      <c r="C477" s="641"/>
      <c r="D477" s="363" t="s">
        <v>298</v>
      </c>
      <c r="E477" s="643"/>
      <c r="F477" s="629"/>
      <c r="G477" s="645"/>
      <c r="H477" s="292"/>
      <c r="I477" s="281"/>
      <c r="J477" s="146"/>
      <c r="K477" s="146"/>
      <c r="L477" s="146"/>
      <c r="M477" s="146"/>
      <c r="N477" s="146"/>
      <c r="O477" s="146"/>
      <c r="P477" s="146"/>
      <c r="Q477" s="146"/>
      <c r="R477" s="146"/>
      <c r="S477" s="146"/>
      <c r="T477" s="231"/>
    </row>
    <row r="478" spans="1:21" ht="19.5" customHeight="1" thickBot="1" x14ac:dyDescent="0.3">
      <c r="A478" s="30"/>
      <c r="B478" s="612" t="s">
        <v>335</v>
      </c>
      <c r="C478" s="613"/>
      <c r="D478" s="100">
        <f>D473</f>
        <v>9000</v>
      </c>
      <c r="E478" s="106"/>
      <c r="F478" s="120"/>
      <c r="G478" s="182"/>
      <c r="H478" s="237">
        <f>H474+H476</f>
        <v>0</v>
      </c>
      <c r="I478" s="237">
        <f t="shared" ref="I478:T478" si="7">I474</f>
        <v>0</v>
      </c>
      <c r="J478" s="237">
        <f t="shared" si="7"/>
        <v>0</v>
      </c>
      <c r="K478" s="237">
        <f t="shared" si="7"/>
        <v>0</v>
      </c>
      <c r="L478" s="237">
        <f t="shared" si="7"/>
        <v>0</v>
      </c>
      <c r="M478" s="237">
        <f t="shared" si="7"/>
        <v>0</v>
      </c>
      <c r="N478" s="237">
        <f t="shared" si="7"/>
        <v>0</v>
      </c>
      <c r="O478" s="237">
        <f t="shared" si="7"/>
        <v>0</v>
      </c>
      <c r="P478" s="237">
        <f t="shared" si="7"/>
        <v>0</v>
      </c>
      <c r="Q478" s="237">
        <f t="shared" si="7"/>
        <v>0</v>
      </c>
      <c r="R478" s="237">
        <f t="shared" si="7"/>
        <v>0</v>
      </c>
      <c r="S478" s="237">
        <f t="shared" si="7"/>
        <v>0</v>
      </c>
      <c r="T478" s="237">
        <f t="shared" si="7"/>
        <v>0</v>
      </c>
    </row>
    <row r="479" spans="1:21" ht="18.75" customHeight="1" thickBot="1" x14ac:dyDescent="0.3">
      <c r="A479" s="614"/>
      <c r="B479" s="630" t="s">
        <v>39</v>
      </c>
      <c r="C479" s="632">
        <v>3110</v>
      </c>
      <c r="D479" s="111">
        <f>D486</f>
        <v>25222</v>
      </c>
      <c r="E479" s="634">
        <v>0</v>
      </c>
      <c r="F479" s="636"/>
      <c r="G479" s="624"/>
      <c r="H479" s="200"/>
      <c r="I479" s="269"/>
      <c r="J479" s="143"/>
      <c r="K479" s="143"/>
      <c r="L479" s="143"/>
      <c r="M479" s="143"/>
      <c r="N479" s="143"/>
      <c r="O479" s="143"/>
      <c r="P479" s="143"/>
      <c r="Q479" s="143"/>
      <c r="R479" s="143"/>
      <c r="S479" s="143"/>
      <c r="T479" s="223"/>
    </row>
    <row r="480" spans="1:21" ht="27.75" customHeight="1" thickBot="1" x14ac:dyDescent="0.3">
      <c r="A480" s="615"/>
      <c r="B480" s="631"/>
      <c r="C480" s="633"/>
      <c r="D480" s="123" t="s">
        <v>598</v>
      </c>
      <c r="E480" s="635"/>
      <c r="F480" s="637"/>
      <c r="G480" s="625"/>
      <c r="H480" s="200"/>
      <c r="I480" s="270"/>
      <c r="J480" s="143"/>
      <c r="K480" s="143"/>
      <c r="L480" s="143"/>
      <c r="M480" s="143"/>
      <c r="N480" s="143"/>
      <c r="O480" s="143"/>
      <c r="P480" s="143"/>
      <c r="Q480" s="143"/>
      <c r="R480" s="143"/>
      <c r="S480" s="143"/>
      <c r="T480" s="223"/>
    </row>
    <row r="481" spans="1:21" ht="18" customHeight="1" x14ac:dyDescent="0.25">
      <c r="A481" s="30"/>
      <c r="B481" s="121" t="s">
        <v>35</v>
      </c>
      <c r="C481" s="14">
        <v>3110</v>
      </c>
      <c r="D481" s="122">
        <f>D482+D484</f>
        <v>25222</v>
      </c>
      <c r="E481" s="324"/>
      <c r="F481" s="11"/>
      <c r="G481" s="178"/>
      <c r="H481" s="193"/>
      <c r="I481" s="255"/>
      <c r="J481" s="139"/>
      <c r="K481" s="139"/>
      <c r="L481" s="139"/>
      <c r="M481" s="139"/>
      <c r="N481" s="139"/>
      <c r="O481" s="139"/>
      <c r="P481" s="139"/>
      <c r="Q481" s="139"/>
      <c r="R481" s="139"/>
      <c r="S481" s="139"/>
      <c r="T481" s="213"/>
    </row>
    <row r="482" spans="1:21" ht="15" customHeight="1" x14ac:dyDescent="0.25">
      <c r="A482" s="626"/>
      <c r="B482" s="604" t="s">
        <v>457</v>
      </c>
      <c r="C482" s="606">
        <v>3110</v>
      </c>
      <c r="D482" s="360">
        <v>25222</v>
      </c>
      <c r="E482" s="608" t="s">
        <v>22</v>
      </c>
      <c r="F482" s="628" t="s">
        <v>423</v>
      </c>
      <c r="G482" s="407"/>
      <c r="H482" s="288">
        <f>R482</f>
        <v>0</v>
      </c>
      <c r="I482" s="304"/>
      <c r="J482" s="132"/>
      <c r="K482" s="132"/>
      <c r="L482" s="132"/>
      <c r="M482" s="132"/>
      <c r="N482" s="132"/>
      <c r="O482" s="132"/>
      <c r="P482" s="132"/>
      <c r="Q482" s="132"/>
      <c r="R482" s="132"/>
      <c r="S482" s="132"/>
      <c r="T482" s="220"/>
    </row>
    <row r="483" spans="1:21" ht="56.25" customHeight="1" thickBot="1" x14ac:dyDescent="0.3">
      <c r="A483" s="627"/>
      <c r="B483" s="605"/>
      <c r="C483" s="607"/>
      <c r="D483" s="359" t="s">
        <v>596</v>
      </c>
      <c r="E483" s="609"/>
      <c r="F483" s="629"/>
      <c r="G483" s="408" t="s">
        <v>67</v>
      </c>
      <c r="H483" s="288"/>
      <c r="I483" s="304"/>
      <c r="J483" s="132"/>
      <c r="K483" s="132"/>
      <c r="L483" s="132"/>
      <c r="M483" s="132"/>
      <c r="N483" s="132"/>
      <c r="O483" s="132"/>
      <c r="P483" s="132"/>
      <c r="Q483" s="132"/>
      <c r="R483" s="132"/>
      <c r="S483" s="132"/>
      <c r="T483" s="220"/>
    </row>
    <row r="484" spans="1:21" ht="12" hidden="1" customHeight="1" x14ac:dyDescent="0.25">
      <c r="A484" s="409"/>
      <c r="B484" s="604" t="s">
        <v>343</v>
      </c>
      <c r="C484" s="606">
        <v>3110</v>
      </c>
      <c r="D484" s="360">
        <v>0</v>
      </c>
      <c r="E484" s="608" t="s">
        <v>22</v>
      </c>
      <c r="F484" s="610" t="s">
        <v>176</v>
      </c>
      <c r="G484" s="407"/>
      <c r="H484" s="288">
        <f>S484</f>
        <v>0</v>
      </c>
      <c r="I484" s="304"/>
      <c r="J484" s="132"/>
      <c r="K484" s="132"/>
      <c r="L484" s="132"/>
      <c r="M484" s="132"/>
      <c r="N484" s="132"/>
      <c r="O484" s="132"/>
      <c r="P484" s="132"/>
      <c r="Q484" s="132"/>
      <c r="R484" s="132"/>
      <c r="S484" s="132"/>
      <c r="T484" s="220"/>
    </row>
    <row r="485" spans="1:21" ht="24.75" hidden="1" customHeight="1" thickBot="1" x14ac:dyDescent="0.3">
      <c r="A485" s="399"/>
      <c r="B485" s="605"/>
      <c r="C485" s="607"/>
      <c r="D485" s="359" t="s">
        <v>344</v>
      </c>
      <c r="E485" s="609"/>
      <c r="F485" s="611"/>
      <c r="G485" s="408" t="s">
        <v>67</v>
      </c>
      <c r="H485" s="288"/>
      <c r="I485" s="304"/>
      <c r="J485" s="132"/>
      <c r="K485" s="132"/>
      <c r="L485" s="132"/>
      <c r="M485" s="132"/>
      <c r="N485" s="132"/>
      <c r="O485" s="132"/>
      <c r="P485" s="132"/>
      <c r="Q485" s="132"/>
      <c r="R485" s="132"/>
      <c r="S485" s="132"/>
      <c r="T485" s="220"/>
    </row>
    <row r="486" spans="1:21" ht="18" customHeight="1" thickBot="1" x14ac:dyDescent="0.3">
      <c r="A486" s="55"/>
      <c r="B486" s="612" t="s">
        <v>58</v>
      </c>
      <c r="C486" s="613"/>
      <c r="D486" s="26">
        <f>D481</f>
        <v>25222</v>
      </c>
      <c r="E486" s="27"/>
      <c r="F486" s="28"/>
      <c r="G486" s="189"/>
      <c r="H486" s="234">
        <f>H482+H484</f>
        <v>0</v>
      </c>
      <c r="I486" s="234"/>
      <c r="J486" s="234"/>
      <c r="K486" s="234"/>
      <c r="L486" s="234"/>
      <c r="M486" s="234"/>
      <c r="N486" s="234"/>
      <c r="O486" s="234"/>
      <c r="P486" s="234"/>
      <c r="Q486" s="234"/>
      <c r="R486" s="234"/>
      <c r="S486" s="234"/>
      <c r="T486" s="234"/>
    </row>
    <row r="487" spans="1:21" ht="17.25" customHeight="1" thickBot="1" x14ac:dyDescent="0.3">
      <c r="A487" s="614"/>
      <c r="B487" s="616" t="s">
        <v>42</v>
      </c>
      <c r="C487" s="617"/>
      <c r="D487" s="124">
        <f>D8+D242+D254+D312+D421+D437+D471+D479</f>
        <v>4520850.8</v>
      </c>
      <c r="E487" s="620">
        <f>E8+E242+E254+F254+E312+E421+E437+E471+E479</f>
        <v>4792141</v>
      </c>
      <c r="F487" s="622"/>
      <c r="G487" s="656" t="s">
        <v>594</v>
      </c>
      <c r="H487" s="202">
        <f t="shared" ref="H487:T487" si="8">H241+H253+H420+H436+H444+H460+H470+H478+H486</f>
        <v>1000</v>
      </c>
      <c r="I487" s="282">
        <f t="shared" si="8"/>
        <v>0</v>
      </c>
      <c r="J487" s="151">
        <f t="shared" si="8"/>
        <v>0</v>
      </c>
      <c r="K487" s="151">
        <f t="shared" si="8"/>
        <v>0</v>
      </c>
      <c r="L487" s="151">
        <f t="shared" si="8"/>
        <v>0</v>
      </c>
      <c r="M487" s="151">
        <f t="shared" si="8"/>
        <v>0</v>
      </c>
      <c r="N487" s="151">
        <f t="shared" si="8"/>
        <v>0</v>
      </c>
      <c r="O487" s="151">
        <f t="shared" si="8"/>
        <v>0</v>
      </c>
      <c r="P487" s="151">
        <f t="shared" si="8"/>
        <v>0</v>
      </c>
      <c r="Q487" s="151">
        <f t="shared" si="8"/>
        <v>0</v>
      </c>
      <c r="R487" s="151">
        <f t="shared" si="8"/>
        <v>0</v>
      </c>
      <c r="S487" s="151">
        <f t="shared" si="8"/>
        <v>0</v>
      </c>
      <c r="T487" s="151">
        <f t="shared" si="8"/>
        <v>0</v>
      </c>
    </row>
    <row r="488" spans="1:21" ht="36" customHeight="1" thickBot="1" x14ac:dyDescent="0.3">
      <c r="A488" s="615"/>
      <c r="B488" s="618"/>
      <c r="C488" s="619"/>
      <c r="D488" s="125" t="s">
        <v>595</v>
      </c>
      <c r="E488" s="621"/>
      <c r="F488" s="623"/>
      <c r="G488" s="657"/>
      <c r="H488" s="203"/>
      <c r="I488" s="396"/>
      <c r="J488" s="232"/>
      <c r="K488" s="232"/>
      <c r="L488" s="232"/>
      <c r="M488" s="232"/>
      <c r="N488" s="232"/>
      <c r="O488" s="232"/>
      <c r="P488" s="232"/>
      <c r="Q488" s="232"/>
      <c r="R488" s="232"/>
      <c r="S488" s="232"/>
      <c r="T488" s="233"/>
    </row>
    <row r="489" spans="1:21" ht="12.75" customHeight="1" x14ac:dyDescent="0.25">
      <c r="A489" s="35"/>
      <c r="B489" s="658" t="s">
        <v>597</v>
      </c>
      <c r="C489" s="658"/>
      <c r="D489" s="658"/>
      <c r="E489" s="658"/>
      <c r="F489" s="658"/>
      <c r="G489" s="1"/>
      <c r="H489" s="1"/>
      <c r="I489" s="148"/>
      <c r="J489" s="148"/>
      <c r="K489" s="148"/>
      <c r="L489" s="148"/>
      <c r="M489" s="148"/>
      <c r="N489" s="148"/>
      <c r="O489" s="148"/>
      <c r="P489" s="148"/>
      <c r="Q489" s="148"/>
      <c r="R489" s="148"/>
      <c r="S489" s="148"/>
      <c r="T489" s="148"/>
    </row>
    <row r="490" spans="1:21" ht="12.75" customHeight="1" x14ac:dyDescent="0.25">
      <c r="A490" s="35"/>
      <c r="B490" s="397"/>
      <c r="C490" s="397"/>
      <c r="D490" s="397"/>
      <c r="E490" s="397"/>
      <c r="F490" s="397"/>
      <c r="G490" s="1"/>
      <c r="H490" s="1"/>
      <c r="I490" s="148"/>
      <c r="J490" s="148"/>
      <c r="K490" s="148"/>
      <c r="L490" s="148"/>
      <c r="M490" s="148"/>
      <c r="N490" s="148"/>
      <c r="O490" s="148"/>
      <c r="P490" s="148"/>
      <c r="Q490" s="148"/>
      <c r="R490" s="148"/>
      <c r="S490" s="148"/>
      <c r="T490" s="148"/>
    </row>
    <row r="491" spans="1:21" ht="13.5" customHeight="1" x14ac:dyDescent="0.25">
      <c r="A491" s="35"/>
      <c r="B491" s="602" t="s">
        <v>221</v>
      </c>
      <c r="C491" s="602"/>
      <c r="D491" s="602"/>
      <c r="E491" s="36"/>
      <c r="F491" s="301" t="s">
        <v>109</v>
      </c>
      <c r="G491" s="35"/>
      <c r="H491" s="35"/>
      <c r="I491" s="35"/>
      <c r="J491" s="35"/>
      <c r="K491" s="35"/>
      <c r="L491" s="35"/>
      <c r="M491" s="35"/>
      <c r="N491" s="35"/>
      <c r="O491" s="35"/>
      <c r="P491" s="35"/>
      <c r="Q491" s="35"/>
      <c r="R491" s="35"/>
      <c r="S491" s="35"/>
      <c r="T491" s="35"/>
    </row>
    <row r="492" spans="1:21" ht="12" customHeight="1" x14ac:dyDescent="0.25">
      <c r="A492" s="35"/>
      <c r="B492" s="603" t="s">
        <v>61</v>
      </c>
      <c r="C492" s="603"/>
      <c r="D492" s="603"/>
      <c r="E492" s="36"/>
      <c r="F492" s="37"/>
      <c r="G492" s="35"/>
      <c r="H492" s="35"/>
      <c r="I492" s="35"/>
      <c r="J492" s="35"/>
      <c r="K492" s="35"/>
      <c r="L492" s="35"/>
      <c r="M492" s="35"/>
      <c r="N492" s="35"/>
      <c r="O492" s="35"/>
      <c r="P492" s="35"/>
      <c r="Q492" s="35"/>
      <c r="R492" s="35"/>
      <c r="S492" s="35"/>
      <c r="T492" s="35"/>
    </row>
    <row r="493" spans="1:21" ht="14.25" customHeight="1" x14ac:dyDescent="0.25">
      <c r="A493" s="35"/>
      <c r="B493" s="602" t="s">
        <v>60</v>
      </c>
      <c r="C493" s="602"/>
      <c r="D493" s="602"/>
      <c r="E493" s="36"/>
      <c r="F493" s="63" t="s">
        <v>64</v>
      </c>
      <c r="G493" s="35"/>
      <c r="H493" s="35"/>
      <c r="I493" s="35"/>
      <c r="J493" s="35"/>
      <c r="K493" s="35"/>
      <c r="L493" s="35"/>
      <c r="M493" s="35"/>
      <c r="N493" s="35"/>
      <c r="O493" s="35"/>
      <c r="P493" s="35"/>
      <c r="Q493" s="35"/>
      <c r="R493" s="35"/>
      <c r="S493" s="35"/>
      <c r="T493" s="35"/>
      <c r="U493" s="95" t="s">
        <v>74</v>
      </c>
    </row>
    <row r="494" spans="1:21" ht="12.75" customHeight="1" x14ac:dyDescent="0.25">
      <c r="A494" s="35"/>
      <c r="B494" s="603" t="s">
        <v>61</v>
      </c>
      <c r="C494" s="603"/>
      <c r="D494" s="603"/>
      <c r="G494" s="1"/>
      <c r="H494" s="1"/>
      <c r="I494" s="1"/>
      <c r="J494" s="1"/>
      <c r="K494" s="1"/>
      <c r="L494" s="1"/>
      <c r="M494" s="1"/>
      <c r="N494" s="1"/>
      <c r="O494" s="1"/>
      <c r="P494" s="1"/>
      <c r="Q494" s="1"/>
      <c r="R494" s="1"/>
      <c r="S494" s="1"/>
      <c r="T494" s="1"/>
    </row>
    <row r="495" spans="1:21" ht="12" customHeight="1" x14ac:dyDescent="0.25">
      <c r="A495" s="35"/>
      <c r="B495" s="397" t="s">
        <v>59</v>
      </c>
      <c r="G495" s="1"/>
      <c r="H495" s="1"/>
      <c r="I495" s="1"/>
      <c r="J495" s="1"/>
      <c r="K495" s="1"/>
      <c r="L495" s="1"/>
      <c r="M495" s="1"/>
      <c r="N495" s="1"/>
      <c r="O495" s="1"/>
      <c r="P495" s="1"/>
      <c r="Q495" s="1"/>
      <c r="R495" s="1"/>
      <c r="S495" s="1"/>
      <c r="T495" s="1"/>
    </row>
    <row r="496" spans="1:21" x14ac:dyDescent="0.25">
      <c r="A496" s="35"/>
      <c r="G496" s="1"/>
      <c r="H496" s="1"/>
      <c r="I496" s="1"/>
      <c r="J496" s="1"/>
      <c r="K496" s="1"/>
      <c r="L496" s="1"/>
      <c r="M496" s="1"/>
      <c r="N496" s="1"/>
      <c r="O496" s="1"/>
      <c r="P496" s="1"/>
      <c r="Q496" s="1"/>
      <c r="R496" s="1"/>
      <c r="S496" s="1"/>
      <c r="T496" s="1"/>
    </row>
    <row r="497" spans="1:20" x14ac:dyDescent="0.25">
      <c r="A497" s="35"/>
      <c r="G497" s="1"/>
      <c r="H497" s="1"/>
      <c r="I497" s="1"/>
      <c r="J497" s="1"/>
      <c r="K497" s="1"/>
      <c r="L497" s="1"/>
      <c r="M497" s="1"/>
      <c r="N497" s="1"/>
      <c r="O497" s="1"/>
      <c r="P497" s="1"/>
      <c r="Q497" s="1"/>
      <c r="R497" s="1"/>
      <c r="S497" s="1"/>
      <c r="T497" s="1"/>
    </row>
    <row r="500" spans="1:20" x14ac:dyDescent="0.25">
      <c r="B500" s="337" t="s">
        <v>192</v>
      </c>
    </row>
    <row r="501" spans="1:20" x14ac:dyDescent="0.25">
      <c r="B501" s="338" t="s">
        <v>193</v>
      </c>
    </row>
  </sheetData>
  <mergeCells count="1315">
    <mergeCell ref="G24:G25"/>
    <mergeCell ref="A26:A27"/>
    <mergeCell ref="B26:B27"/>
    <mergeCell ref="C26:C27"/>
    <mergeCell ref="E26:E27"/>
    <mergeCell ref="F26:F27"/>
    <mergeCell ref="G26:G27"/>
    <mergeCell ref="B23:C23"/>
    <mergeCell ref="A24:A25"/>
    <mergeCell ref="B24:B25"/>
    <mergeCell ref="C24:C25"/>
    <mergeCell ref="E24:E25"/>
    <mergeCell ref="F24:F25"/>
    <mergeCell ref="A21:A22"/>
    <mergeCell ref="B21:B22"/>
    <mergeCell ref="C21:C22"/>
    <mergeCell ref="E21:E22"/>
    <mergeCell ref="F21:F22"/>
    <mergeCell ref="G21:G22"/>
    <mergeCell ref="E17:E18"/>
    <mergeCell ref="F17:F18"/>
    <mergeCell ref="G17:G18"/>
    <mergeCell ref="A15:A16"/>
    <mergeCell ref="B15:B16"/>
    <mergeCell ref="C15:C16"/>
    <mergeCell ref="E15:E16"/>
    <mergeCell ref="F15:F16"/>
    <mergeCell ref="G15:G16"/>
    <mergeCell ref="A13:A14"/>
    <mergeCell ref="B13:B14"/>
    <mergeCell ref="C13:C14"/>
    <mergeCell ref="E13:E14"/>
    <mergeCell ref="F13:F14"/>
    <mergeCell ref="G13:G14"/>
    <mergeCell ref="G8:G9"/>
    <mergeCell ref="B10:C10"/>
    <mergeCell ref="A11:A12"/>
    <mergeCell ref="B11:B12"/>
    <mergeCell ref="C11:C12"/>
    <mergeCell ref="E11:E12"/>
    <mergeCell ref="F11:F12"/>
    <mergeCell ref="G11:G12"/>
    <mergeCell ref="B31:B32"/>
    <mergeCell ref="C31:C32"/>
    <mergeCell ref="E31:E32"/>
    <mergeCell ref="F31:F32"/>
    <mergeCell ref="G31:G32"/>
    <mergeCell ref="U31:W31"/>
    <mergeCell ref="B28:C28"/>
    <mergeCell ref="A29:A30"/>
    <mergeCell ref="B29:B30"/>
    <mergeCell ref="C29:C30"/>
    <mergeCell ref="E29:E30"/>
    <mergeCell ref="F29:F30"/>
    <mergeCell ref="G29:G30"/>
    <mergeCell ref="A1:G1"/>
    <mergeCell ref="A2:G2"/>
    <mergeCell ref="A3:G3"/>
    <mergeCell ref="A4:G4"/>
    <mergeCell ref="B7:G7"/>
    <mergeCell ref="A8:A9"/>
    <mergeCell ref="B8:B9"/>
    <mergeCell ref="C8:C9"/>
    <mergeCell ref="E8:E9"/>
    <mergeCell ref="F8:F9"/>
    <mergeCell ref="A19:A20"/>
    <mergeCell ref="B19:B20"/>
    <mergeCell ref="C19:C20"/>
    <mergeCell ref="E19:E20"/>
    <mergeCell ref="F19:F20"/>
    <mergeCell ref="G19:G20"/>
    <mergeCell ref="A17:A18"/>
    <mergeCell ref="B17:B18"/>
    <mergeCell ref="C17:C18"/>
    <mergeCell ref="A37:A38"/>
    <mergeCell ref="B37:B38"/>
    <mergeCell ref="C37:C38"/>
    <mergeCell ref="E37:E38"/>
    <mergeCell ref="F37:F38"/>
    <mergeCell ref="G37:G38"/>
    <mergeCell ref="G33:G34"/>
    <mergeCell ref="B35:B36"/>
    <mergeCell ref="C35:C36"/>
    <mergeCell ref="E35:E36"/>
    <mergeCell ref="F35:F36"/>
    <mergeCell ref="G35:G36"/>
    <mergeCell ref="A33:A34"/>
    <mergeCell ref="B33:B34"/>
    <mergeCell ref="C33:C34"/>
    <mergeCell ref="E33:E34"/>
    <mergeCell ref="F33:F34"/>
    <mergeCell ref="A43:A44"/>
    <mergeCell ref="B43:B44"/>
    <mergeCell ref="C43:C44"/>
    <mergeCell ref="E43:E44"/>
    <mergeCell ref="F43:F44"/>
    <mergeCell ref="G43:G44"/>
    <mergeCell ref="G39:G40"/>
    <mergeCell ref="A41:A42"/>
    <mergeCell ref="B41:B42"/>
    <mergeCell ref="C41:C42"/>
    <mergeCell ref="E41:E42"/>
    <mergeCell ref="F41:F42"/>
    <mergeCell ref="G41:G42"/>
    <mergeCell ref="F39:F40"/>
    <mergeCell ref="A39:A40"/>
    <mergeCell ref="B39:B40"/>
    <mergeCell ref="C39:C40"/>
    <mergeCell ref="E39:E40"/>
    <mergeCell ref="G47:G48"/>
    <mergeCell ref="A49:A50"/>
    <mergeCell ref="B49:B50"/>
    <mergeCell ref="C49:C50"/>
    <mergeCell ref="E49:E50"/>
    <mergeCell ref="F49:F50"/>
    <mergeCell ref="G49:G50"/>
    <mergeCell ref="B45:B46"/>
    <mergeCell ref="C45:C46"/>
    <mergeCell ref="E45:E46"/>
    <mergeCell ref="F45:F46"/>
    <mergeCell ref="G45:G46"/>
    <mergeCell ref="A47:A48"/>
    <mergeCell ref="B47:B48"/>
    <mergeCell ref="C47:C48"/>
    <mergeCell ref="E47:E48"/>
    <mergeCell ref="F47:F48"/>
    <mergeCell ref="B55:B56"/>
    <mergeCell ref="C55:C56"/>
    <mergeCell ref="E55:E56"/>
    <mergeCell ref="F55:F56"/>
    <mergeCell ref="G55:G56"/>
    <mergeCell ref="A57:A58"/>
    <mergeCell ref="B57:B58"/>
    <mergeCell ref="C57:C58"/>
    <mergeCell ref="E57:E58"/>
    <mergeCell ref="F57:F58"/>
    <mergeCell ref="A53:A54"/>
    <mergeCell ref="B53:B54"/>
    <mergeCell ref="C53:C54"/>
    <mergeCell ref="E53:E54"/>
    <mergeCell ref="F53:F54"/>
    <mergeCell ref="G53:G54"/>
    <mergeCell ref="A51:A52"/>
    <mergeCell ref="B51:B52"/>
    <mergeCell ref="C51:C52"/>
    <mergeCell ref="E51:E52"/>
    <mergeCell ref="F51:F52"/>
    <mergeCell ref="G51:G52"/>
    <mergeCell ref="B64:C64"/>
    <mergeCell ref="A65:A66"/>
    <mergeCell ref="B65:B66"/>
    <mergeCell ref="C65:C66"/>
    <mergeCell ref="E65:E66"/>
    <mergeCell ref="F65:F66"/>
    <mergeCell ref="A62:A63"/>
    <mergeCell ref="B62:B63"/>
    <mergeCell ref="C62:C63"/>
    <mergeCell ref="E62:E63"/>
    <mergeCell ref="F62:F63"/>
    <mergeCell ref="G62:G63"/>
    <mergeCell ref="G57:G58"/>
    <mergeCell ref="B59:C59"/>
    <mergeCell ref="A60:A61"/>
    <mergeCell ref="B60:B61"/>
    <mergeCell ref="C60:C61"/>
    <mergeCell ref="E60:E61"/>
    <mergeCell ref="F60:F61"/>
    <mergeCell ref="G60:G61"/>
    <mergeCell ref="B71:C71"/>
    <mergeCell ref="A72:A73"/>
    <mergeCell ref="B72:B73"/>
    <mergeCell ref="C72:C73"/>
    <mergeCell ref="E72:E73"/>
    <mergeCell ref="F72:F73"/>
    <mergeCell ref="A69:A70"/>
    <mergeCell ref="B69:B70"/>
    <mergeCell ref="C69:C70"/>
    <mergeCell ref="E69:E70"/>
    <mergeCell ref="F69:F70"/>
    <mergeCell ref="G69:G70"/>
    <mergeCell ref="G65:G66"/>
    <mergeCell ref="A67:A68"/>
    <mergeCell ref="B67:B68"/>
    <mergeCell ref="C67:C68"/>
    <mergeCell ref="E67:E68"/>
    <mergeCell ref="F67:F68"/>
    <mergeCell ref="G67:G68"/>
    <mergeCell ref="B78:B79"/>
    <mergeCell ref="C78:C79"/>
    <mergeCell ref="E78:E79"/>
    <mergeCell ref="F78:F79"/>
    <mergeCell ref="G78:G79"/>
    <mergeCell ref="B80:B81"/>
    <mergeCell ref="C80:C81"/>
    <mergeCell ref="E80:E81"/>
    <mergeCell ref="F80:F81"/>
    <mergeCell ref="G80:G81"/>
    <mergeCell ref="B76:B77"/>
    <mergeCell ref="C76:C77"/>
    <mergeCell ref="E76:E77"/>
    <mergeCell ref="F76:F77"/>
    <mergeCell ref="G76:G77"/>
    <mergeCell ref="G72:G73"/>
    <mergeCell ref="A74:A75"/>
    <mergeCell ref="B74:B75"/>
    <mergeCell ref="C74:C75"/>
    <mergeCell ref="E74:E75"/>
    <mergeCell ref="F74:F75"/>
    <mergeCell ref="G74:G75"/>
    <mergeCell ref="A88:A89"/>
    <mergeCell ref="B88:B89"/>
    <mergeCell ref="C88:C89"/>
    <mergeCell ref="E88:E89"/>
    <mergeCell ref="F88:F89"/>
    <mergeCell ref="G88:G89"/>
    <mergeCell ref="A85:A86"/>
    <mergeCell ref="B85:B86"/>
    <mergeCell ref="C85:C86"/>
    <mergeCell ref="E85:E86"/>
    <mergeCell ref="F85:F86"/>
    <mergeCell ref="G85:G86"/>
    <mergeCell ref="G83:G84"/>
    <mergeCell ref="U83:X83"/>
    <mergeCell ref="B82:C82"/>
    <mergeCell ref="A83:A84"/>
    <mergeCell ref="B83:B84"/>
    <mergeCell ref="C83:C84"/>
    <mergeCell ref="E83:E84"/>
    <mergeCell ref="F83:F84"/>
    <mergeCell ref="B95:B96"/>
    <mergeCell ref="C95:C96"/>
    <mergeCell ref="E95:E96"/>
    <mergeCell ref="F95:F96"/>
    <mergeCell ref="G95:G96"/>
    <mergeCell ref="A93:A94"/>
    <mergeCell ref="B93:B94"/>
    <mergeCell ref="C93:C94"/>
    <mergeCell ref="E93:E94"/>
    <mergeCell ref="F93:F94"/>
    <mergeCell ref="G93:G94"/>
    <mergeCell ref="B90:B91"/>
    <mergeCell ref="C90:C91"/>
    <mergeCell ref="E90:E91"/>
    <mergeCell ref="F90:F91"/>
    <mergeCell ref="G90:G91"/>
    <mergeCell ref="B92:C92"/>
    <mergeCell ref="A101:A102"/>
    <mergeCell ref="B101:B102"/>
    <mergeCell ref="E101:E102"/>
    <mergeCell ref="F101:F102"/>
    <mergeCell ref="G101:G102"/>
    <mergeCell ref="A103:A104"/>
    <mergeCell ref="B103:B104"/>
    <mergeCell ref="E103:E104"/>
    <mergeCell ref="F103:F104"/>
    <mergeCell ref="G103:G104"/>
    <mergeCell ref="B97:B98"/>
    <mergeCell ref="E97:E98"/>
    <mergeCell ref="F97:F98"/>
    <mergeCell ref="G97:G98"/>
    <mergeCell ref="B99:B100"/>
    <mergeCell ref="E99:E100"/>
    <mergeCell ref="F99:F100"/>
    <mergeCell ref="G99:G100"/>
    <mergeCell ref="G109:G110"/>
    <mergeCell ref="B111:B112"/>
    <mergeCell ref="C111:C112"/>
    <mergeCell ref="E111:E112"/>
    <mergeCell ref="F111:F112"/>
    <mergeCell ref="G111:G112"/>
    <mergeCell ref="B107:B108"/>
    <mergeCell ref="C107:C108"/>
    <mergeCell ref="E107:E108"/>
    <mergeCell ref="F107:F108"/>
    <mergeCell ref="G107:G108"/>
    <mergeCell ref="A109:A110"/>
    <mergeCell ref="B109:B110"/>
    <mergeCell ref="C109:C110"/>
    <mergeCell ref="E109:E110"/>
    <mergeCell ref="F109:F110"/>
    <mergeCell ref="A105:A106"/>
    <mergeCell ref="B105:B106"/>
    <mergeCell ref="C105:C106"/>
    <mergeCell ref="E105:E106"/>
    <mergeCell ref="F105:F106"/>
    <mergeCell ref="G105:G106"/>
    <mergeCell ref="A117:A118"/>
    <mergeCell ref="B117:B118"/>
    <mergeCell ref="C117:C118"/>
    <mergeCell ref="E117:E118"/>
    <mergeCell ref="F117:F118"/>
    <mergeCell ref="G117:G118"/>
    <mergeCell ref="A115:A116"/>
    <mergeCell ref="B115:B116"/>
    <mergeCell ref="E115:E116"/>
    <mergeCell ref="F115:F116"/>
    <mergeCell ref="G115:G116"/>
    <mergeCell ref="A113:A114"/>
    <mergeCell ref="B113:B114"/>
    <mergeCell ref="C113:C114"/>
    <mergeCell ref="E113:E114"/>
    <mergeCell ref="F113:F114"/>
    <mergeCell ref="G113:G114"/>
    <mergeCell ref="A124:A125"/>
    <mergeCell ref="B124:B125"/>
    <mergeCell ref="C124:C125"/>
    <mergeCell ref="E124:E125"/>
    <mergeCell ref="F124:F125"/>
    <mergeCell ref="G124:G125"/>
    <mergeCell ref="B121:C121"/>
    <mergeCell ref="A122:A123"/>
    <mergeCell ref="B122:B123"/>
    <mergeCell ref="C122:C123"/>
    <mergeCell ref="E122:E123"/>
    <mergeCell ref="F122:F123"/>
    <mergeCell ref="G122:G123"/>
    <mergeCell ref="B119:B120"/>
    <mergeCell ref="C119:C120"/>
    <mergeCell ref="E119:E120"/>
    <mergeCell ref="F119:F120"/>
    <mergeCell ref="G119:G120"/>
    <mergeCell ref="A130:A131"/>
    <mergeCell ref="B130:B131"/>
    <mergeCell ref="C130:C131"/>
    <mergeCell ref="E130:E131"/>
    <mergeCell ref="F130:F131"/>
    <mergeCell ref="G130:G131"/>
    <mergeCell ref="A128:A129"/>
    <mergeCell ref="B128:B129"/>
    <mergeCell ref="C128:C129"/>
    <mergeCell ref="E128:E129"/>
    <mergeCell ref="F128:F129"/>
    <mergeCell ref="G128:G129"/>
    <mergeCell ref="B126:B127"/>
    <mergeCell ref="C126:C127"/>
    <mergeCell ref="E126:E127"/>
    <mergeCell ref="F126:F127"/>
    <mergeCell ref="G126:G127"/>
    <mergeCell ref="A136:A137"/>
    <mergeCell ref="B136:B137"/>
    <mergeCell ref="C136:C137"/>
    <mergeCell ref="E136:E137"/>
    <mergeCell ref="F136:F137"/>
    <mergeCell ref="G136:G137"/>
    <mergeCell ref="A134:A135"/>
    <mergeCell ref="B134:B135"/>
    <mergeCell ref="C134:C135"/>
    <mergeCell ref="E134:E135"/>
    <mergeCell ref="F134:F135"/>
    <mergeCell ref="G134:G135"/>
    <mergeCell ref="A132:A133"/>
    <mergeCell ref="B132:B133"/>
    <mergeCell ref="C132:C133"/>
    <mergeCell ref="E132:E133"/>
    <mergeCell ref="F132:F133"/>
    <mergeCell ref="G132:G133"/>
    <mergeCell ref="U140:V140"/>
    <mergeCell ref="A142:A143"/>
    <mergeCell ref="B142:B143"/>
    <mergeCell ref="C142:C143"/>
    <mergeCell ref="E142:E143"/>
    <mergeCell ref="F142:F143"/>
    <mergeCell ref="G142:G143"/>
    <mergeCell ref="A140:A141"/>
    <mergeCell ref="B140:B141"/>
    <mergeCell ref="C140:C141"/>
    <mergeCell ref="E140:E141"/>
    <mergeCell ref="F140:F141"/>
    <mergeCell ref="G140:G141"/>
    <mergeCell ref="A138:A139"/>
    <mergeCell ref="B138:B139"/>
    <mergeCell ref="C138:C139"/>
    <mergeCell ref="E138:E139"/>
    <mergeCell ref="F138:F139"/>
    <mergeCell ref="G138:G139"/>
    <mergeCell ref="A150:A151"/>
    <mergeCell ref="B150:B151"/>
    <mergeCell ref="C150:C151"/>
    <mergeCell ref="E150:E151"/>
    <mergeCell ref="F150:F151"/>
    <mergeCell ref="G150:G151"/>
    <mergeCell ref="A148:A149"/>
    <mergeCell ref="B148:B149"/>
    <mergeCell ref="C148:C149"/>
    <mergeCell ref="E148:E149"/>
    <mergeCell ref="F148:F149"/>
    <mergeCell ref="G148:G149"/>
    <mergeCell ref="U144:W144"/>
    <mergeCell ref="A146:A147"/>
    <mergeCell ref="B146:B147"/>
    <mergeCell ref="C146:C147"/>
    <mergeCell ref="E146:E147"/>
    <mergeCell ref="F146:F147"/>
    <mergeCell ref="G146:G147"/>
    <mergeCell ref="U146:W146"/>
    <mergeCell ref="A144:A145"/>
    <mergeCell ref="B144:B145"/>
    <mergeCell ref="C144:C145"/>
    <mergeCell ref="E144:E145"/>
    <mergeCell ref="F144:F145"/>
    <mergeCell ref="G144:G145"/>
    <mergeCell ref="A156:A157"/>
    <mergeCell ref="B156:B157"/>
    <mergeCell ref="C156:C157"/>
    <mergeCell ref="E156:E157"/>
    <mergeCell ref="F156:F157"/>
    <mergeCell ref="G156:G157"/>
    <mergeCell ref="G152:G153"/>
    <mergeCell ref="U152:W152"/>
    <mergeCell ref="B154:B155"/>
    <mergeCell ref="C154:C155"/>
    <mergeCell ref="E154:E155"/>
    <mergeCell ref="F154:F155"/>
    <mergeCell ref="G154:G155"/>
    <mergeCell ref="A152:A153"/>
    <mergeCell ref="B152:B153"/>
    <mergeCell ref="C152:C153"/>
    <mergeCell ref="E152:E153"/>
    <mergeCell ref="F152:F153"/>
    <mergeCell ref="A162:A163"/>
    <mergeCell ref="B162:B163"/>
    <mergeCell ref="C162:C163"/>
    <mergeCell ref="E162:E163"/>
    <mergeCell ref="F162:F163"/>
    <mergeCell ref="G162:G163"/>
    <mergeCell ref="G158:G159"/>
    <mergeCell ref="A160:A161"/>
    <mergeCell ref="B160:B161"/>
    <mergeCell ref="C160:C161"/>
    <mergeCell ref="E160:E161"/>
    <mergeCell ref="F160:F161"/>
    <mergeCell ref="G160:G161"/>
    <mergeCell ref="F158:F159"/>
    <mergeCell ref="A158:A159"/>
    <mergeCell ref="B158:B159"/>
    <mergeCell ref="C158:C159"/>
    <mergeCell ref="E158:E159"/>
    <mergeCell ref="A170:A171"/>
    <mergeCell ref="B170:B171"/>
    <mergeCell ref="C170:C171"/>
    <mergeCell ref="E170:E171"/>
    <mergeCell ref="F170:F171"/>
    <mergeCell ref="G170:G171"/>
    <mergeCell ref="A168:A169"/>
    <mergeCell ref="B168:B169"/>
    <mergeCell ref="C168:C169"/>
    <mergeCell ref="E168:E169"/>
    <mergeCell ref="F168:F169"/>
    <mergeCell ref="G168:G169"/>
    <mergeCell ref="B164:B165"/>
    <mergeCell ref="C164:C165"/>
    <mergeCell ref="E164:E165"/>
    <mergeCell ref="F164:F165"/>
    <mergeCell ref="G164:G165"/>
    <mergeCell ref="B166:B167"/>
    <mergeCell ref="C166:C167"/>
    <mergeCell ref="E166:E167"/>
    <mergeCell ref="F166:F167"/>
    <mergeCell ref="G166:G167"/>
    <mergeCell ref="A176:A177"/>
    <mergeCell ref="B176:B177"/>
    <mergeCell ref="C176:C177"/>
    <mergeCell ref="E176:E177"/>
    <mergeCell ref="F176:F177"/>
    <mergeCell ref="G176:G177"/>
    <mergeCell ref="A174:A175"/>
    <mergeCell ref="B174:B175"/>
    <mergeCell ref="C174:C175"/>
    <mergeCell ref="E174:E175"/>
    <mergeCell ref="F174:F175"/>
    <mergeCell ref="G174:G175"/>
    <mergeCell ref="A172:A173"/>
    <mergeCell ref="B172:B173"/>
    <mergeCell ref="C172:C173"/>
    <mergeCell ref="E172:E173"/>
    <mergeCell ref="F172:F173"/>
    <mergeCell ref="G172:G173"/>
    <mergeCell ref="A182:A183"/>
    <mergeCell ref="B182:B183"/>
    <mergeCell ref="C182:C183"/>
    <mergeCell ref="E182:E183"/>
    <mergeCell ref="F182:F183"/>
    <mergeCell ref="G182:G183"/>
    <mergeCell ref="A180:A181"/>
    <mergeCell ref="B180:B181"/>
    <mergeCell ref="C180:C181"/>
    <mergeCell ref="E180:E181"/>
    <mergeCell ref="F180:F181"/>
    <mergeCell ref="G180:G181"/>
    <mergeCell ref="A178:A179"/>
    <mergeCell ref="B178:B179"/>
    <mergeCell ref="C178:C179"/>
    <mergeCell ref="E178:E179"/>
    <mergeCell ref="F178:F179"/>
    <mergeCell ref="G178:G179"/>
    <mergeCell ref="A188:A189"/>
    <mergeCell ref="B188:B189"/>
    <mergeCell ref="C188:C189"/>
    <mergeCell ref="E188:E189"/>
    <mergeCell ref="F188:F189"/>
    <mergeCell ref="G188:G189"/>
    <mergeCell ref="A186:A187"/>
    <mergeCell ref="B186:B187"/>
    <mergeCell ref="C186:C187"/>
    <mergeCell ref="E186:E187"/>
    <mergeCell ref="F186:F187"/>
    <mergeCell ref="G186:G187"/>
    <mergeCell ref="A184:A185"/>
    <mergeCell ref="B184:B185"/>
    <mergeCell ref="C184:C185"/>
    <mergeCell ref="E184:E185"/>
    <mergeCell ref="F184:F185"/>
    <mergeCell ref="G184:G185"/>
    <mergeCell ref="B194:C194"/>
    <mergeCell ref="A195:A196"/>
    <mergeCell ref="B195:B196"/>
    <mergeCell ref="C195:C196"/>
    <mergeCell ref="E195:E196"/>
    <mergeCell ref="F195:F196"/>
    <mergeCell ref="A192:A193"/>
    <mergeCell ref="B192:B193"/>
    <mergeCell ref="C192:C193"/>
    <mergeCell ref="E192:E193"/>
    <mergeCell ref="F192:F193"/>
    <mergeCell ref="G192:G193"/>
    <mergeCell ref="A190:A191"/>
    <mergeCell ref="B190:B191"/>
    <mergeCell ref="C190:C191"/>
    <mergeCell ref="E190:E191"/>
    <mergeCell ref="F190:F191"/>
    <mergeCell ref="G190:G191"/>
    <mergeCell ref="B202:C202"/>
    <mergeCell ref="A203:A204"/>
    <mergeCell ref="B203:B204"/>
    <mergeCell ref="C203:C204"/>
    <mergeCell ref="E203:E204"/>
    <mergeCell ref="F203:F204"/>
    <mergeCell ref="B199:C199"/>
    <mergeCell ref="A200:A201"/>
    <mergeCell ref="B200:B201"/>
    <mergeCell ref="C200:C201"/>
    <mergeCell ref="E200:E201"/>
    <mergeCell ref="F200:F201"/>
    <mergeCell ref="G200:G201"/>
    <mergeCell ref="G195:G196"/>
    <mergeCell ref="U195:Y195"/>
    <mergeCell ref="B197:B198"/>
    <mergeCell ref="C197:C198"/>
    <mergeCell ref="E197:E198"/>
    <mergeCell ref="F197:F198"/>
    <mergeCell ref="G197:G198"/>
    <mergeCell ref="U197:W197"/>
    <mergeCell ref="A209:A210"/>
    <mergeCell ref="B209:B210"/>
    <mergeCell ref="C209:C210"/>
    <mergeCell ref="E209:E210"/>
    <mergeCell ref="F209:F210"/>
    <mergeCell ref="G209:G210"/>
    <mergeCell ref="A207:A208"/>
    <mergeCell ref="B207:B208"/>
    <mergeCell ref="C207:C208"/>
    <mergeCell ref="E207:E208"/>
    <mergeCell ref="F207:F208"/>
    <mergeCell ref="G207:G208"/>
    <mergeCell ref="G203:G204"/>
    <mergeCell ref="A205:A206"/>
    <mergeCell ref="B205:B206"/>
    <mergeCell ref="C205:C206"/>
    <mergeCell ref="E205:E206"/>
    <mergeCell ref="F205:F206"/>
    <mergeCell ref="G205:G206"/>
    <mergeCell ref="A217:A218"/>
    <mergeCell ref="B217:B218"/>
    <mergeCell ref="C217:C218"/>
    <mergeCell ref="E217:E218"/>
    <mergeCell ref="F217:F218"/>
    <mergeCell ref="G217:G218"/>
    <mergeCell ref="A215:A216"/>
    <mergeCell ref="B215:B216"/>
    <mergeCell ref="C215:C216"/>
    <mergeCell ref="E215:E216"/>
    <mergeCell ref="F215:F216"/>
    <mergeCell ref="G215:G216"/>
    <mergeCell ref="B214:C214"/>
    <mergeCell ref="B211:C211"/>
    <mergeCell ref="A212:A213"/>
    <mergeCell ref="B212:B213"/>
    <mergeCell ref="C212:C213"/>
    <mergeCell ref="E212:E213"/>
    <mergeCell ref="F212:F213"/>
    <mergeCell ref="G212:G213"/>
    <mergeCell ref="G222:G223"/>
    <mergeCell ref="A224:A225"/>
    <mergeCell ref="B224:B225"/>
    <mergeCell ref="C224:C225"/>
    <mergeCell ref="E224:E225"/>
    <mergeCell ref="F224:F225"/>
    <mergeCell ref="G224:G225"/>
    <mergeCell ref="B221:C221"/>
    <mergeCell ref="A222:A223"/>
    <mergeCell ref="B222:B223"/>
    <mergeCell ref="C222:C223"/>
    <mergeCell ref="E222:E223"/>
    <mergeCell ref="F222:F223"/>
    <mergeCell ref="A219:A220"/>
    <mergeCell ref="B219:B220"/>
    <mergeCell ref="C219:C220"/>
    <mergeCell ref="E219:E220"/>
    <mergeCell ref="F219:F220"/>
    <mergeCell ref="G219:G220"/>
    <mergeCell ref="A232:A233"/>
    <mergeCell ref="B232:B233"/>
    <mergeCell ref="C232:C233"/>
    <mergeCell ref="E232:E233"/>
    <mergeCell ref="F232:F233"/>
    <mergeCell ref="G232:G233"/>
    <mergeCell ref="A230:A231"/>
    <mergeCell ref="B230:B231"/>
    <mergeCell ref="C230:C231"/>
    <mergeCell ref="E230:E231"/>
    <mergeCell ref="F230:F231"/>
    <mergeCell ref="G230:G231"/>
    <mergeCell ref="A227:A228"/>
    <mergeCell ref="B227:B228"/>
    <mergeCell ref="C227:C228"/>
    <mergeCell ref="E227:E228"/>
    <mergeCell ref="F227:F228"/>
    <mergeCell ref="G227:G228"/>
    <mergeCell ref="A239:A240"/>
    <mergeCell ref="B239:B240"/>
    <mergeCell ref="C239:C240"/>
    <mergeCell ref="E239:E240"/>
    <mergeCell ref="F239:F240"/>
    <mergeCell ref="G239:G240"/>
    <mergeCell ref="G235:G236"/>
    <mergeCell ref="A237:A238"/>
    <mergeCell ref="B237:B238"/>
    <mergeCell ref="C237:C238"/>
    <mergeCell ref="E237:E238"/>
    <mergeCell ref="F237:F238"/>
    <mergeCell ref="G237:G238"/>
    <mergeCell ref="B234:C234"/>
    <mergeCell ref="A235:A236"/>
    <mergeCell ref="B235:B236"/>
    <mergeCell ref="C235:C236"/>
    <mergeCell ref="E235:E236"/>
    <mergeCell ref="F235:F236"/>
    <mergeCell ref="G245:G246"/>
    <mergeCell ref="U245:X245"/>
    <mergeCell ref="A247:A248"/>
    <mergeCell ref="B247:B248"/>
    <mergeCell ref="C247:C248"/>
    <mergeCell ref="E247:E248"/>
    <mergeCell ref="F247:F248"/>
    <mergeCell ref="G247:G248"/>
    <mergeCell ref="B244:C244"/>
    <mergeCell ref="A245:A246"/>
    <mergeCell ref="B245:B246"/>
    <mergeCell ref="C245:C246"/>
    <mergeCell ref="E245:E246"/>
    <mergeCell ref="F245:F246"/>
    <mergeCell ref="B241:C241"/>
    <mergeCell ref="A242:A243"/>
    <mergeCell ref="B242:B243"/>
    <mergeCell ref="E242:E243"/>
    <mergeCell ref="F242:F243"/>
    <mergeCell ref="G242:G243"/>
    <mergeCell ref="B253:C253"/>
    <mergeCell ref="A254:A255"/>
    <mergeCell ref="B254:B255"/>
    <mergeCell ref="E254:E255"/>
    <mergeCell ref="F254:F255"/>
    <mergeCell ref="G254:G255"/>
    <mergeCell ref="A251:A252"/>
    <mergeCell ref="B251:B252"/>
    <mergeCell ref="C251:C252"/>
    <mergeCell ref="E251:E252"/>
    <mergeCell ref="F251:F252"/>
    <mergeCell ref="G251:G252"/>
    <mergeCell ref="A249:A250"/>
    <mergeCell ref="B249:B250"/>
    <mergeCell ref="C249:C250"/>
    <mergeCell ref="E249:E250"/>
    <mergeCell ref="F249:F250"/>
    <mergeCell ref="G249:G250"/>
    <mergeCell ref="A261:A262"/>
    <mergeCell ref="B261:B262"/>
    <mergeCell ref="C261:C262"/>
    <mergeCell ref="E261:E262"/>
    <mergeCell ref="F261:F262"/>
    <mergeCell ref="G261:G262"/>
    <mergeCell ref="G257:G258"/>
    <mergeCell ref="A259:A260"/>
    <mergeCell ref="B259:B260"/>
    <mergeCell ref="C259:C260"/>
    <mergeCell ref="E259:E260"/>
    <mergeCell ref="F259:F260"/>
    <mergeCell ref="G259:G260"/>
    <mergeCell ref="B256:C256"/>
    <mergeCell ref="A257:A258"/>
    <mergeCell ref="B257:B258"/>
    <mergeCell ref="C257:C258"/>
    <mergeCell ref="E257:E258"/>
    <mergeCell ref="F257:F258"/>
    <mergeCell ref="A267:A268"/>
    <mergeCell ref="B267:B268"/>
    <mergeCell ref="C267:C268"/>
    <mergeCell ref="E267:E268"/>
    <mergeCell ref="F267:F268"/>
    <mergeCell ref="G267:G268"/>
    <mergeCell ref="A265:A266"/>
    <mergeCell ref="B265:B266"/>
    <mergeCell ref="C265:C266"/>
    <mergeCell ref="E265:E266"/>
    <mergeCell ref="F265:F266"/>
    <mergeCell ref="G265:G266"/>
    <mergeCell ref="A263:A264"/>
    <mergeCell ref="B263:B264"/>
    <mergeCell ref="C263:C264"/>
    <mergeCell ref="E263:E264"/>
    <mergeCell ref="F263:F264"/>
    <mergeCell ref="G263:G264"/>
    <mergeCell ref="A273:A274"/>
    <mergeCell ref="B273:B274"/>
    <mergeCell ref="C273:C274"/>
    <mergeCell ref="E273:E274"/>
    <mergeCell ref="F273:F274"/>
    <mergeCell ref="G273:G274"/>
    <mergeCell ref="A271:A272"/>
    <mergeCell ref="B271:B272"/>
    <mergeCell ref="C271:C272"/>
    <mergeCell ref="E271:E272"/>
    <mergeCell ref="F271:F272"/>
    <mergeCell ref="G271:G272"/>
    <mergeCell ref="A269:A270"/>
    <mergeCell ref="B269:B270"/>
    <mergeCell ref="C269:C270"/>
    <mergeCell ref="E269:E270"/>
    <mergeCell ref="F269:F270"/>
    <mergeCell ref="G269:G270"/>
    <mergeCell ref="B279:B280"/>
    <mergeCell ref="C279:C280"/>
    <mergeCell ref="E279:E280"/>
    <mergeCell ref="F279:F280"/>
    <mergeCell ref="G279:G280"/>
    <mergeCell ref="A281:A282"/>
    <mergeCell ref="B281:B282"/>
    <mergeCell ref="C281:C282"/>
    <mergeCell ref="E281:E282"/>
    <mergeCell ref="F281:F282"/>
    <mergeCell ref="A277:A278"/>
    <mergeCell ref="B277:B278"/>
    <mergeCell ref="C277:C278"/>
    <mergeCell ref="E277:E278"/>
    <mergeCell ref="F277:F278"/>
    <mergeCell ref="G277:G278"/>
    <mergeCell ref="A275:A276"/>
    <mergeCell ref="B275:B276"/>
    <mergeCell ref="C275:C276"/>
    <mergeCell ref="E275:E276"/>
    <mergeCell ref="F275:F276"/>
    <mergeCell ref="G275:G276"/>
    <mergeCell ref="A279:A280"/>
    <mergeCell ref="A287:A288"/>
    <mergeCell ref="B287:B288"/>
    <mergeCell ref="C287:C288"/>
    <mergeCell ref="E287:E288"/>
    <mergeCell ref="F287:F288"/>
    <mergeCell ref="G287:G288"/>
    <mergeCell ref="A285:A286"/>
    <mergeCell ref="B285:B286"/>
    <mergeCell ref="C285:C286"/>
    <mergeCell ref="E285:E286"/>
    <mergeCell ref="F285:F286"/>
    <mergeCell ref="G285:G286"/>
    <mergeCell ref="G281:G282"/>
    <mergeCell ref="A283:A284"/>
    <mergeCell ref="B283:B284"/>
    <mergeCell ref="C283:C284"/>
    <mergeCell ref="E283:E284"/>
    <mergeCell ref="F283:F284"/>
    <mergeCell ref="G283:G284"/>
    <mergeCell ref="A293:A294"/>
    <mergeCell ref="B293:B294"/>
    <mergeCell ref="C293:C294"/>
    <mergeCell ref="E293:E294"/>
    <mergeCell ref="F293:F294"/>
    <mergeCell ref="G293:G294"/>
    <mergeCell ref="A291:A292"/>
    <mergeCell ref="B291:B292"/>
    <mergeCell ref="C291:C292"/>
    <mergeCell ref="E291:E292"/>
    <mergeCell ref="F291:F292"/>
    <mergeCell ref="G291:G292"/>
    <mergeCell ref="A289:A290"/>
    <mergeCell ref="B289:B290"/>
    <mergeCell ref="C289:C290"/>
    <mergeCell ref="E289:E290"/>
    <mergeCell ref="F289:F290"/>
    <mergeCell ref="G289:G290"/>
    <mergeCell ref="A299:A300"/>
    <mergeCell ref="B299:B300"/>
    <mergeCell ref="C299:C300"/>
    <mergeCell ref="E299:E300"/>
    <mergeCell ref="F299:F300"/>
    <mergeCell ref="G299:G300"/>
    <mergeCell ref="A297:A298"/>
    <mergeCell ref="B297:B298"/>
    <mergeCell ref="C297:C298"/>
    <mergeCell ref="E297:E298"/>
    <mergeCell ref="F297:F298"/>
    <mergeCell ref="G297:G298"/>
    <mergeCell ref="A295:A296"/>
    <mergeCell ref="B295:B296"/>
    <mergeCell ref="C295:C296"/>
    <mergeCell ref="E295:E296"/>
    <mergeCell ref="F295:F296"/>
    <mergeCell ref="G295:G296"/>
    <mergeCell ref="A305:A306"/>
    <mergeCell ref="B305:B306"/>
    <mergeCell ref="C305:C306"/>
    <mergeCell ref="E305:E306"/>
    <mergeCell ref="F305:F306"/>
    <mergeCell ref="G305:G306"/>
    <mergeCell ref="G301:G302"/>
    <mergeCell ref="A303:A304"/>
    <mergeCell ref="B303:B304"/>
    <mergeCell ref="C303:C304"/>
    <mergeCell ref="E303:E304"/>
    <mergeCell ref="F303:F304"/>
    <mergeCell ref="G303:G304"/>
    <mergeCell ref="A301:A302"/>
    <mergeCell ref="B301:B302"/>
    <mergeCell ref="C301:C302"/>
    <mergeCell ref="E301:E302"/>
    <mergeCell ref="F301:F302"/>
    <mergeCell ref="B314:C314"/>
    <mergeCell ref="A315:A316"/>
    <mergeCell ref="B315:B316"/>
    <mergeCell ref="C315:C316"/>
    <mergeCell ref="E315:E316"/>
    <mergeCell ref="F315:F316"/>
    <mergeCell ref="B311:C311"/>
    <mergeCell ref="A312:A313"/>
    <mergeCell ref="B312:B313"/>
    <mergeCell ref="E312:E313"/>
    <mergeCell ref="F312:F313"/>
    <mergeCell ref="G312:G313"/>
    <mergeCell ref="A307:A308"/>
    <mergeCell ref="B307:B308"/>
    <mergeCell ref="C307:C308"/>
    <mergeCell ref="E307:E308"/>
    <mergeCell ref="F307:F308"/>
    <mergeCell ref="A309:A310"/>
    <mergeCell ref="B309:B310"/>
    <mergeCell ref="C309:C310"/>
    <mergeCell ref="E309:E310"/>
    <mergeCell ref="F309:F310"/>
    <mergeCell ref="B321:C321"/>
    <mergeCell ref="A322:A323"/>
    <mergeCell ref="B322:B323"/>
    <mergeCell ref="C322:C323"/>
    <mergeCell ref="E322:E323"/>
    <mergeCell ref="F322:F323"/>
    <mergeCell ref="A319:A320"/>
    <mergeCell ref="B319:B320"/>
    <mergeCell ref="C319:C320"/>
    <mergeCell ref="E319:E320"/>
    <mergeCell ref="F319:F320"/>
    <mergeCell ref="G319:G320"/>
    <mergeCell ref="G315:G316"/>
    <mergeCell ref="A317:A318"/>
    <mergeCell ref="B317:B318"/>
    <mergeCell ref="C317:C318"/>
    <mergeCell ref="E317:E318"/>
    <mergeCell ref="F317:F318"/>
    <mergeCell ref="G317:G318"/>
    <mergeCell ref="A328:A329"/>
    <mergeCell ref="B328:B329"/>
    <mergeCell ref="C328:C329"/>
    <mergeCell ref="E328:E329"/>
    <mergeCell ref="F328:F329"/>
    <mergeCell ref="G328:G329"/>
    <mergeCell ref="A326:A327"/>
    <mergeCell ref="B326:B327"/>
    <mergeCell ref="C326:C327"/>
    <mergeCell ref="E326:E327"/>
    <mergeCell ref="F326:F327"/>
    <mergeCell ref="G326:G327"/>
    <mergeCell ref="G322:G323"/>
    <mergeCell ref="A324:A325"/>
    <mergeCell ref="B324:B325"/>
    <mergeCell ref="C324:C325"/>
    <mergeCell ref="E324:E325"/>
    <mergeCell ref="F324:F325"/>
    <mergeCell ref="G324:G325"/>
    <mergeCell ref="A334:A335"/>
    <mergeCell ref="B334:B335"/>
    <mergeCell ref="C334:C335"/>
    <mergeCell ref="E334:E335"/>
    <mergeCell ref="F334:F335"/>
    <mergeCell ref="G334:G335"/>
    <mergeCell ref="U330:W330"/>
    <mergeCell ref="B332:B333"/>
    <mergeCell ref="C332:C333"/>
    <mergeCell ref="E332:E333"/>
    <mergeCell ref="F332:F333"/>
    <mergeCell ref="G332:G333"/>
    <mergeCell ref="A330:A331"/>
    <mergeCell ref="B330:B331"/>
    <mergeCell ref="C330:C331"/>
    <mergeCell ref="E330:E331"/>
    <mergeCell ref="F330:F331"/>
    <mergeCell ref="G330:G331"/>
    <mergeCell ref="A332:A333"/>
    <mergeCell ref="G340:G341"/>
    <mergeCell ref="B342:B343"/>
    <mergeCell ref="C342:C343"/>
    <mergeCell ref="E342:E343"/>
    <mergeCell ref="F342:F343"/>
    <mergeCell ref="G342:G343"/>
    <mergeCell ref="B338:B339"/>
    <mergeCell ref="C338:C339"/>
    <mergeCell ref="E338:E339"/>
    <mergeCell ref="F338:F339"/>
    <mergeCell ref="G338:G339"/>
    <mergeCell ref="A340:A341"/>
    <mergeCell ref="B340:B341"/>
    <mergeCell ref="C340:C341"/>
    <mergeCell ref="E340:E341"/>
    <mergeCell ref="F340:F341"/>
    <mergeCell ref="A336:A337"/>
    <mergeCell ref="B336:B337"/>
    <mergeCell ref="C336:C337"/>
    <mergeCell ref="E336:E337"/>
    <mergeCell ref="F336:F337"/>
    <mergeCell ref="G336:G337"/>
    <mergeCell ref="A338:A339"/>
    <mergeCell ref="A342:A343"/>
    <mergeCell ref="B350:C350"/>
    <mergeCell ref="A351:A352"/>
    <mergeCell ref="B351:B352"/>
    <mergeCell ref="C351:C352"/>
    <mergeCell ref="E351:E352"/>
    <mergeCell ref="F351:F352"/>
    <mergeCell ref="G345:G346"/>
    <mergeCell ref="B347:C347"/>
    <mergeCell ref="A348:A349"/>
    <mergeCell ref="B348:B349"/>
    <mergeCell ref="C348:C349"/>
    <mergeCell ref="E348:E349"/>
    <mergeCell ref="F348:F349"/>
    <mergeCell ref="G348:G349"/>
    <mergeCell ref="B344:C344"/>
    <mergeCell ref="A345:A346"/>
    <mergeCell ref="B345:B346"/>
    <mergeCell ref="C345:C346"/>
    <mergeCell ref="E345:E346"/>
    <mergeCell ref="F345:F346"/>
    <mergeCell ref="B357:C357"/>
    <mergeCell ref="A358:A359"/>
    <mergeCell ref="B358:B359"/>
    <mergeCell ref="C358:C359"/>
    <mergeCell ref="E358:E359"/>
    <mergeCell ref="F358:F359"/>
    <mergeCell ref="A355:A356"/>
    <mergeCell ref="B355:B356"/>
    <mergeCell ref="C355:C356"/>
    <mergeCell ref="E355:E356"/>
    <mergeCell ref="F355:F356"/>
    <mergeCell ref="G355:G356"/>
    <mergeCell ref="G351:G352"/>
    <mergeCell ref="A353:A354"/>
    <mergeCell ref="B353:B354"/>
    <mergeCell ref="C353:C354"/>
    <mergeCell ref="E353:E354"/>
    <mergeCell ref="F353:F354"/>
    <mergeCell ref="G353:G354"/>
    <mergeCell ref="A365:A366"/>
    <mergeCell ref="B365:B366"/>
    <mergeCell ref="C365:C366"/>
    <mergeCell ref="E365:E366"/>
    <mergeCell ref="F365:F366"/>
    <mergeCell ref="G365:G366"/>
    <mergeCell ref="A363:A364"/>
    <mergeCell ref="B363:B364"/>
    <mergeCell ref="C363:C364"/>
    <mergeCell ref="E363:E364"/>
    <mergeCell ref="F363:F364"/>
    <mergeCell ref="G363:G364"/>
    <mergeCell ref="G358:G359"/>
    <mergeCell ref="B360:C360"/>
    <mergeCell ref="A361:A362"/>
    <mergeCell ref="B361:B362"/>
    <mergeCell ref="C361:C362"/>
    <mergeCell ref="E361:E362"/>
    <mergeCell ref="F361:F362"/>
    <mergeCell ref="G361:G362"/>
    <mergeCell ref="G370:G371"/>
    <mergeCell ref="U370:W370"/>
    <mergeCell ref="A372:A373"/>
    <mergeCell ref="B372:B373"/>
    <mergeCell ref="C372:C373"/>
    <mergeCell ref="E372:E373"/>
    <mergeCell ref="F372:F373"/>
    <mergeCell ref="G372:G373"/>
    <mergeCell ref="U372:V372"/>
    <mergeCell ref="B367:B368"/>
    <mergeCell ref="C367:C368"/>
    <mergeCell ref="E367:E368"/>
    <mergeCell ref="F367:F368"/>
    <mergeCell ref="G367:G368"/>
    <mergeCell ref="A370:A371"/>
    <mergeCell ref="B370:B371"/>
    <mergeCell ref="C370:C371"/>
    <mergeCell ref="E370:E371"/>
    <mergeCell ref="F370:F371"/>
    <mergeCell ref="A367:A368"/>
    <mergeCell ref="U378:W378"/>
    <mergeCell ref="A381:A382"/>
    <mergeCell ref="B381:B382"/>
    <mergeCell ref="C381:C382"/>
    <mergeCell ref="E381:E382"/>
    <mergeCell ref="F381:F382"/>
    <mergeCell ref="G381:G382"/>
    <mergeCell ref="A378:A379"/>
    <mergeCell ref="B378:B379"/>
    <mergeCell ref="C378:C379"/>
    <mergeCell ref="E378:E379"/>
    <mergeCell ref="F378:F379"/>
    <mergeCell ref="G378:G379"/>
    <mergeCell ref="A375:A376"/>
    <mergeCell ref="B375:B376"/>
    <mergeCell ref="C375:C376"/>
    <mergeCell ref="E375:E376"/>
    <mergeCell ref="F375:F376"/>
    <mergeCell ref="G375:G376"/>
    <mergeCell ref="A388:A389"/>
    <mergeCell ref="B388:B389"/>
    <mergeCell ref="C388:C389"/>
    <mergeCell ref="E388:E389"/>
    <mergeCell ref="F388:F389"/>
    <mergeCell ref="G388:G389"/>
    <mergeCell ref="A385:A386"/>
    <mergeCell ref="B385:B386"/>
    <mergeCell ref="C385:C386"/>
    <mergeCell ref="E385:E386"/>
    <mergeCell ref="F385:F386"/>
    <mergeCell ref="G385:G386"/>
    <mergeCell ref="A383:A384"/>
    <mergeCell ref="B383:B384"/>
    <mergeCell ref="C383:C384"/>
    <mergeCell ref="E383:E384"/>
    <mergeCell ref="F383:F384"/>
    <mergeCell ref="G383:G384"/>
    <mergeCell ref="U395:Y395"/>
    <mergeCell ref="U396:W396"/>
    <mergeCell ref="X396:Z396"/>
    <mergeCell ref="A397:A398"/>
    <mergeCell ref="B397:B398"/>
    <mergeCell ref="C397:C398"/>
    <mergeCell ref="E397:E398"/>
    <mergeCell ref="F397:F398"/>
    <mergeCell ref="G397:G398"/>
    <mergeCell ref="U397:W397"/>
    <mergeCell ref="A395:A396"/>
    <mergeCell ref="B395:B396"/>
    <mergeCell ref="C395:C396"/>
    <mergeCell ref="E395:E396"/>
    <mergeCell ref="F395:F396"/>
    <mergeCell ref="G395:G396"/>
    <mergeCell ref="U390:X390"/>
    <mergeCell ref="A392:A393"/>
    <mergeCell ref="B392:B393"/>
    <mergeCell ref="C392:C393"/>
    <mergeCell ref="E392:E393"/>
    <mergeCell ref="F392:F393"/>
    <mergeCell ref="G392:G393"/>
    <mergeCell ref="A390:A391"/>
    <mergeCell ref="B390:B391"/>
    <mergeCell ref="C390:C391"/>
    <mergeCell ref="E390:E391"/>
    <mergeCell ref="F390:F391"/>
    <mergeCell ref="G390:G391"/>
    <mergeCell ref="G406:G407"/>
    <mergeCell ref="A408:A409"/>
    <mergeCell ref="B408:B409"/>
    <mergeCell ref="C408:C409"/>
    <mergeCell ref="E408:E409"/>
    <mergeCell ref="F408:F409"/>
    <mergeCell ref="G408:G409"/>
    <mergeCell ref="B405:C405"/>
    <mergeCell ref="A406:A407"/>
    <mergeCell ref="B406:B407"/>
    <mergeCell ref="C406:C407"/>
    <mergeCell ref="E406:E407"/>
    <mergeCell ref="F406:F407"/>
    <mergeCell ref="U400:V400"/>
    <mergeCell ref="A403:A404"/>
    <mergeCell ref="B403:B404"/>
    <mergeCell ref="C403:C404"/>
    <mergeCell ref="E403:E404"/>
    <mergeCell ref="F403:F404"/>
    <mergeCell ref="G403:G404"/>
    <mergeCell ref="A400:A401"/>
    <mergeCell ref="B400:B401"/>
    <mergeCell ref="C400:C401"/>
    <mergeCell ref="E400:E401"/>
    <mergeCell ref="F400:F401"/>
    <mergeCell ref="G400:G401"/>
    <mergeCell ref="A415:A416"/>
    <mergeCell ref="B415:B416"/>
    <mergeCell ref="C415:C416"/>
    <mergeCell ref="E415:E416"/>
    <mergeCell ref="F415:F416"/>
    <mergeCell ref="G415:G416"/>
    <mergeCell ref="G411:G412"/>
    <mergeCell ref="A413:A414"/>
    <mergeCell ref="B413:B414"/>
    <mergeCell ref="C413:C414"/>
    <mergeCell ref="E413:E414"/>
    <mergeCell ref="F413:F414"/>
    <mergeCell ref="G413:G414"/>
    <mergeCell ref="B410:C410"/>
    <mergeCell ref="A411:A412"/>
    <mergeCell ref="B411:B412"/>
    <mergeCell ref="C411:C412"/>
    <mergeCell ref="E411:E412"/>
    <mergeCell ref="F411:F412"/>
    <mergeCell ref="A424:A425"/>
    <mergeCell ref="B424:B425"/>
    <mergeCell ref="C424:C425"/>
    <mergeCell ref="E424:E425"/>
    <mergeCell ref="F424:F425"/>
    <mergeCell ref="G424:G425"/>
    <mergeCell ref="G418:G419"/>
    <mergeCell ref="B420:C420"/>
    <mergeCell ref="A421:A422"/>
    <mergeCell ref="B421:B422"/>
    <mergeCell ref="C421:C422"/>
    <mergeCell ref="E421:E422"/>
    <mergeCell ref="F421:F422"/>
    <mergeCell ref="G421:G422"/>
    <mergeCell ref="A417:C417"/>
    <mergeCell ref="A418:A419"/>
    <mergeCell ref="B418:B419"/>
    <mergeCell ref="C418:C419"/>
    <mergeCell ref="E418:E419"/>
    <mergeCell ref="F418:F419"/>
    <mergeCell ref="A430:A431"/>
    <mergeCell ref="B430:B431"/>
    <mergeCell ref="C430:C431"/>
    <mergeCell ref="E430:E431"/>
    <mergeCell ref="F430:F431"/>
    <mergeCell ref="G430:G431"/>
    <mergeCell ref="A428:A429"/>
    <mergeCell ref="B428:B429"/>
    <mergeCell ref="C428:C429"/>
    <mergeCell ref="E428:E429"/>
    <mergeCell ref="F428:F429"/>
    <mergeCell ref="G428:G429"/>
    <mergeCell ref="A426:A427"/>
    <mergeCell ref="B426:B427"/>
    <mergeCell ref="C426:C427"/>
    <mergeCell ref="E426:E427"/>
    <mergeCell ref="F426:F427"/>
    <mergeCell ref="G426:G427"/>
    <mergeCell ref="A437:A438"/>
    <mergeCell ref="B437:B438"/>
    <mergeCell ref="C437:C438"/>
    <mergeCell ref="E437:E438"/>
    <mergeCell ref="F437:F438"/>
    <mergeCell ref="G437:G438"/>
    <mergeCell ref="B434:B435"/>
    <mergeCell ref="C434:C435"/>
    <mergeCell ref="E434:E435"/>
    <mergeCell ref="F434:F435"/>
    <mergeCell ref="G434:G435"/>
    <mergeCell ref="B436:C436"/>
    <mergeCell ref="A432:A433"/>
    <mergeCell ref="B432:B433"/>
    <mergeCell ref="C432:C433"/>
    <mergeCell ref="E432:E433"/>
    <mergeCell ref="F432:F433"/>
    <mergeCell ref="G432:G433"/>
    <mergeCell ref="A434:A435"/>
    <mergeCell ref="A444:A445"/>
    <mergeCell ref="B444:C444"/>
    <mergeCell ref="A446:A447"/>
    <mergeCell ref="B446:B447"/>
    <mergeCell ref="C446:C447"/>
    <mergeCell ref="E446:E447"/>
    <mergeCell ref="A442:A443"/>
    <mergeCell ref="B442:B443"/>
    <mergeCell ref="C442:C443"/>
    <mergeCell ref="E442:E443"/>
    <mergeCell ref="F442:F443"/>
    <mergeCell ref="G442:G443"/>
    <mergeCell ref="A440:A441"/>
    <mergeCell ref="B440:B441"/>
    <mergeCell ref="C440:C441"/>
    <mergeCell ref="E440:E441"/>
    <mergeCell ref="F440:F441"/>
    <mergeCell ref="G440:G441"/>
    <mergeCell ref="U448:W448"/>
    <mergeCell ref="A450:A451"/>
    <mergeCell ref="B450:B451"/>
    <mergeCell ref="C450:C451"/>
    <mergeCell ref="E450:E451"/>
    <mergeCell ref="F450:F451"/>
    <mergeCell ref="G450:G451"/>
    <mergeCell ref="U450:V450"/>
    <mergeCell ref="A452:A453"/>
    <mergeCell ref="A454:A455"/>
    <mergeCell ref="F446:F447"/>
    <mergeCell ref="G446:G447"/>
    <mergeCell ref="A448:A449"/>
    <mergeCell ref="B448:B449"/>
    <mergeCell ref="C448:C449"/>
    <mergeCell ref="E448:E449"/>
    <mergeCell ref="F448:F449"/>
    <mergeCell ref="G448:G449"/>
    <mergeCell ref="B452:B453"/>
    <mergeCell ref="C452:C453"/>
    <mergeCell ref="E452:E453"/>
    <mergeCell ref="F452:F453"/>
    <mergeCell ref="G452:G453"/>
    <mergeCell ref="B454:B455"/>
    <mergeCell ref="C454:C455"/>
    <mergeCell ref="E454:E455"/>
    <mergeCell ref="F454:F455"/>
    <mergeCell ref="G454:G455"/>
    <mergeCell ref="B458:B459"/>
    <mergeCell ref="E458:E459"/>
    <mergeCell ref="F458:F459"/>
    <mergeCell ref="G458:G459"/>
    <mergeCell ref="A458:A459"/>
    <mergeCell ref="A456:A457"/>
    <mergeCell ref="B456:B457"/>
    <mergeCell ref="E456:E457"/>
    <mergeCell ref="B466:B467"/>
    <mergeCell ref="C466:C467"/>
    <mergeCell ref="E466:E467"/>
    <mergeCell ref="F466:F467"/>
    <mergeCell ref="G466:G467"/>
    <mergeCell ref="F462:F463"/>
    <mergeCell ref="G462:G463"/>
    <mergeCell ref="A464:A465"/>
    <mergeCell ref="B464:B465"/>
    <mergeCell ref="C464:C465"/>
    <mergeCell ref="E464:E465"/>
    <mergeCell ref="F464:F465"/>
    <mergeCell ref="G464:G465"/>
    <mergeCell ref="A460:A461"/>
    <mergeCell ref="B460:C460"/>
    <mergeCell ref="A462:A463"/>
    <mergeCell ref="B462:B463"/>
    <mergeCell ref="C462:C463"/>
    <mergeCell ref="E462:E463"/>
    <mergeCell ref="A476:A477"/>
    <mergeCell ref="B476:B477"/>
    <mergeCell ref="C476:C477"/>
    <mergeCell ref="E476:E477"/>
    <mergeCell ref="F476:F477"/>
    <mergeCell ref="G476:G477"/>
    <mergeCell ref="G471:G472"/>
    <mergeCell ref="A474:A475"/>
    <mergeCell ref="B474:B475"/>
    <mergeCell ref="C474:C475"/>
    <mergeCell ref="E474:E475"/>
    <mergeCell ref="F474:F475"/>
    <mergeCell ref="G474:G475"/>
    <mergeCell ref="F456:F457"/>
    <mergeCell ref="G456:G457"/>
    <mergeCell ref="G487:G488"/>
    <mergeCell ref="B489:F489"/>
    <mergeCell ref="B478:C478"/>
    <mergeCell ref="C456:C457"/>
    <mergeCell ref="B470:C470"/>
    <mergeCell ref="A471:A472"/>
    <mergeCell ref="B471:B472"/>
    <mergeCell ref="C471:C472"/>
    <mergeCell ref="E471:E472"/>
    <mergeCell ref="F471:F472"/>
    <mergeCell ref="A468:A469"/>
    <mergeCell ref="B468:B469"/>
    <mergeCell ref="C468:C469"/>
    <mergeCell ref="E468:E469"/>
    <mergeCell ref="F468:F469"/>
    <mergeCell ref="G468:G469"/>
    <mergeCell ref="A466:A467"/>
    <mergeCell ref="B491:D491"/>
    <mergeCell ref="B492:D492"/>
    <mergeCell ref="B493:D493"/>
    <mergeCell ref="B494:D494"/>
    <mergeCell ref="B484:B485"/>
    <mergeCell ref="C484:C485"/>
    <mergeCell ref="E484:E485"/>
    <mergeCell ref="F484:F485"/>
    <mergeCell ref="B486:C486"/>
    <mergeCell ref="A487:A488"/>
    <mergeCell ref="B487:C488"/>
    <mergeCell ref="E487:E488"/>
    <mergeCell ref="F487:F488"/>
    <mergeCell ref="G479:G480"/>
    <mergeCell ref="A482:A483"/>
    <mergeCell ref="B482:B483"/>
    <mergeCell ref="C482:C483"/>
    <mergeCell ref="E482:E483"/>
    <mergeCell ref="F482:F483"/>
    <mergeCell ref="A479:A480"/>
    <mergeCell ref="B479:B480"/>
    <mergeCell ref="C479:C480"/>
    <mergeCell ref="E479:E480"/>
    <mergeCell ref="F479:F480"/>
  </mergeCells>
  <pageMargins left="0.98425196850393704" right="0.23622047244094491" top="0.78740157480314965" bottom="0.19685039370078741" header="0.31496062992125984" footer="0.31496062992125984"/>
  <pageSetup paperSize="9" scale="66" orientation="landscape" verticalDpi="300" r:id="rId1"/>
  <rowBreaks count="6" manualBreakCount="6">
    <brk id="58" max="6" man="1"/>
    <brk id="177" max="6" man="1"/>
    <brk id="260" max="6" man="1"/>
    <brk id="294" max="6" man="1"/>
    <brk id="394" max="6" man="1"/>
    <brk id="45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3"/>
  <sheetViews>
    <sheetView zoomScale="85" zoomScaleNormal="85" zoomScaleSheetLayoutView="75" workbookViewId="0">
      <selection activeCell="B242" sqref="B242:B243"/>
    </sheetView>
  </sheetViews>
  <sheetFormatPr defaultRowHeight="15.75" x14ac:dyDescent="0.25"/>
  <cols>
    <col min="1" max="1" width="6.140625" customWidth="1"/>
    <col min="2" max="2" width="60" style="1" customWidth="1"/>
    <col min="3" max="3" width="12" style="1" customWidth="1"/>
    <col min="4" max="4" width="39.5703125" style="1" customWidth="1"/>
    <col min="5" max="5" width="21.85546875" style="1" customWidth="1"/>
    <col min="6" max="6" width="16.5703125" style="1" customWidth="1"/>
    <col min="7" max="7" width="25.42578125" style="3" customWidth="1"/>
    <col min="8" max="8" width="12.28515625" style="3" customWidth="1"/>
    <col min="9" max="9" width="10.5703125" style="3" customWidth="1"/>
    <col min="10" max="10" width="11" style="3" customWidth="1"/>
    <col min="11" max="11" width="11.140625" style="3" customWidth="1"/>
    <col min="12" max="12" width="10.85546875" style="3" customWidth="1"/>
    <col min="13" max="14" width="10.7109375" style="3" customWidth="1"/>
    <col min="15" max="15" width="11.5703125" style="3" customWidth="1"/>
    <col min="16" max="19" width="10.7109375" style="3" customWidth="1"/>
    <col min="20" max="20" width="10.85546875" style="3" customWidth="1"/>
    <col min="21" max="21" width="9.85546875" customWidth="1"/>
    <col min="22" max="22" width="9.7109375" bestFit="1" customWidth="1"/>
    <col min="23" max="23" width="16.42578125" customWidth="1"/>
    <col min="24" max="24" width="12.28515625" customWidth="1"/>
    <col min="25" max="25" width="9.140625" customWidth="1"/>
    <col min="26" max="26" width="10.85546875" customWidth="1"/>
  </cols>
  <sheetData>
    <row r="1" spans="1:21" ht="24" customHeight="1" x14ac:dyDescent="0.35">
      <c r="A1" s="817" t="s">
        <v>183</v>
      </c>
      <c r="B1" s="817"/>
      <c r="C1" s="817"/>
      <c r="D1" s="817"/>
      <c r="E1" s="817"/>
      <c r="F1" s="817"/>
      <c r="G1" s="817"/>
      <c r="H1" s="283" t="s">
        <v>78</v>
      </c>
      <c r="I1" s="204" t="s">
        <v>76</v>
      </c>
      <c r="J1" s="241" t="s">
        <v>77</v>
      </c>
      <c r="K1" s="205" t="s">
        <v>79</v>
      </c>
      <c r="L1" s="205" t="s">
        <v>80</v>
      </c>
      <c r="M1" s="205" t="s">
        <v>81</v>
      </c>
      <c r="N1" s="205" t="s">
        <v>82</v>
      </c>
      <c r="O1" s="205" t="s">
        <v>84</v>
      </c>
      <c r="P1" s="205" t="s">
        <v>85</v>
      </c>
      <c r="Q1" s="205" t="s">
        <v>86</v>
      </c>
      <c r="R1" s="205" t="s">
        <v>89</v>
      </c>
      <c r="S1" s="205" t="s">
        <v>101</v>
      </c>
      <c r="T1" s="206" t="s">
        <v>102</v>
      </c>
      <c r="U1" s="42"/>
    </row>
    <row r="2" spans="1:21" ht="19.5" x14ac:dyDescent="0.35">
      <c r="A2" s="818" t="s">
        <v>413</v>
      </c>
      <c r="B2" s="818"/>
      <c r="C2" s="818"/>
      <c r="D2" s="818"/>
      <c r="E2" s="818"/>
      <c r="F2" s="818"/>
      <c r="G2" s="818"/>
      <c r="H2" s="284"/>
      <c r="I2" s="248"/>
      <c r="J2" s="247"/>
      <c r="K2" s="135"/>
      <c r="L2" s="135"/>
      <c r="M2" s="135"/>
      <c r="N2" s="135"/>
      <c r="O2" s="135"/>
      <c r="P2" s="135"/>
      <c r="Q2" s="135"/>
      <c r="R2" s="135"/>
      <c r="S2" s="135"/>
      <c r="T2" s="207"/>
      <c r="U2" s="42"/>
    </row>
    <row r="3" spans="1:21" ht="19.5" x14ac:dyDescent="0.35">
      <c r="A3" s="818" t="s">
        <v>20</v>
      </c>
      <c r="B3" s="818"/>
      <c r="C3" s="818"/>
      <c r="D3" s="818"/>
      <c r="E3" s="818"/>
      <c r="F3" s="818"/>
      <c r="G3" s="818"/>
      <c r="H3" s="284"/>
      <c r="I3" s="249"/>
      <c r="J3" s="135"/>
      <c r="K3" s="135"/>
      <c r="L3" s="135"/>
      <c r="M3" s="135"/>
      <c r="N3" s="135"/>
      <c r="O3" s="135"/>
      <c r="P3" s="135"/>
      <c r="Q3" s="135"/>
      <c r="R3" s="135"/>
      <c r="S3" s="135"/>
      <c r="T3" s="207"/>
      <c r="U3" s="42"/>
    </row>
    <row r="4" spans="1:21" ht="20.25" thickBot="1" x14ac:dyDescent="0.4">
      <c r="A4" s="819" t="s">
        <v>21</v>
      </c>
      <c r="B4" s="819"/>
      <c r="C4" s="819"/>
      <c r="D4" s="819"/>
      <c r="E4" s="819"/>
      <c r="F4" s="819"/>
      <c r="G4" s="819"/>
      <c r="H4" s="284"/>
      <c r="I4" s="249"/>
      <c r="J4" s="135"/>
      <c r="K4" s="135"/>
      <c r="L4" s="135"/>
      <c r="M4" s="135"/>
      <c r="N4" s="135"/>
      <c r="O4" s="135"/>
      <c r="P4" s="135"/>
      <c r="Q4" s="135"/>
      <c r="R4" s="135"/>
      <c r="S4" s="135"/>
      <c r="T4" s="207"/>
      <c r="U4" s="42"/>
    </row>
    <row r="5" spans="1:21" ht="72" customHeight="1" thickBot="1" x14ac:dyDescent="0.3">
      <c r="A5" s="38" t="s">
        <v>47</v>
      </c>
      <c r="B5" s="39" t="s">
        <v>3</v>
      </c>
      <c r="C5" s="40" t="s">
        <v>4</v>
      </c>
      <c r="D5" s="40" t="s">
        <v>5</v>
      </c>
      <c r="E5" s="40" t="s">
        <v>6</v>
      </c>
      <c r="F5" s="40" t="s">
        <v>7</v>
      </c>
      <c r="G5" s="171" t="s">
        <v>8</v>
      </c>
      <c r="H5" s="285"/>
      <c r="I5" s="250"/>
      <c r="J5" s="128"/>
      <c r="K5" s="128"/>
      <c r="L5" s="128"/>
      <c r="M5" s="128"/>
      <c r="N5" s="128"/>
      <c r="O5" s="128"/>
      <c r="P5" s="128"/>
      <c r="Q5" s="128"/>
      <c r="R5" s="128"/>
      <c r="S5" s="128"/>
      <c r="T5" s="208"/>
    </row>
    <row r="6" spans="1:21" ht="12.75" customHeight="1" thickBot="1" x14ac:dyDescent="0.3">
      <c r="A6" s="33">
        <v>1</v>
      </c>
      <c r="B6" s="31">
        <v>2</v>
      </c>
      <c r="C6" s="24">
        <v>3</v>
      </c>
      <c r="D6" s="25">
        <v>4</v>
      </c>
      <c r="E6" s="24">
        <v>5</v>
      </c>
      <c r="F6" s="25">
        <v>6</v>
      </c>
      <c r="G6" s="172">
        <v>7</v>
      </c>
      <c r="H6" s="286"/>
      <c r="I6" s="250"/>
      <c r="J6" s="128"/>
      <c r="K6" s="128"/>
      <c r="L6" s="128"/>
      <c r="M6" s="128"/>
      <c r="N6" s="128"/>
      <c r="O6" s="128"/>
      <c r="P6" s="128"/>
      <c r="Q6" s="128"/>
      <c r="R6" s="128"/>
      <c r="S6" s="128"/>
      <c r="T6" s="208"/>
    </row>
    <row r="7" spans="1:21" ht="17.25" customHeight="1" thickBot="1" x14ac:dyDescent="0.3">
      <c r="A7" s="29"/>
      <c r="B7" s="820" t="s">
        <v>44</v>
      </c>
      <c r="C7" s="821"/>
      <c r="D7" s="821"/>
      <c r="E7" s="821"/>
      <c r="F7" s="821"/>
      <c r="G7" s="821"/>
      <c r="H7" s="287"/>
      <c r="I7" s="251"/>
      <c r="J7" s="136"/>
      <c r="K7" s="136"/>
      <c r="L7" s="136"/>
      <c r="M7" s="136"/>
      <c r="N7" s="136"/>
      <c r="O7" s="136"/>
      <c r="P7" s="136"/>
      <c r="Q7" s="136"/>
      <c r="R7" s="136"/>
      <c r="S7" s="136"/>
      <c r="T7" s="209"/>
    </row>
    <row r="8" spans="1:21" ht="18.75" customHeight="1" thickBot="1" x14ac:dyDescent="0.3">
      <c r="A8" s="614"/>
      <c r="B8" s="822" t="s">
        <v>9</v>
      </c>
      <c r="C8" s="822">
        <v>2210</v>
      </c>
      <c r="D8" s="98">
        <f>D241</f>
        <v>10032</v>
      </c>
      <c r="E8" s="778">
        <f>329306</f>
        <v>329306</v>
      </c>
      <c r="F8" s="822"/>
      <c r="G8" s="830"/>
      <c r="H8" s="190"/>
      <c r="I8" s="252"/>
      <c r="J8" s="137"/>
      <c r="K8" s="137"/>
      <c r="L8" s="137"/>
      <c r="M8" s="137"/>
      <c r="N8" s="137"/>
      <c r="O8" s="137"/>
      <c r="P8" s="137"/>
      <c r="Q8" s="137"/>
      <c r="R8" s="137"/>
      <c r="S8" s="137"/>
      <c r="T8" s="210"/>
    </row>
    <row r="9" spans="1:21" ht="26.25" customHeight="1" thickBot="1" x14ac:dyDescent="0.3">
      <c r="A9" s="615"/>
      <c r="B9" s="823"/>
      <c r="C9" s="823"/>
      <c r="D9" s="99" t="s">
        <v>632</v>
      </c>
      <c r="E9" s="779"/>
      <c r="F9" s="823"/>
      <c r="G9" s="831"/>
      <c r="H9" s="190"/>
      <c r="I9" s="252"/>
      <c r="J9" s="137"/>
      <c r="K9" s="137"/>
      <c r="L9" s="137"/>
      <c r="M9" s="137"/>
      <c r="N9" s="137"/>
      <c r="O9" s="137"/>
      <c r="P9" s="137"/>
      <c r="Q9" s="137"/>
      <c r="R9" s="137"/>
      <c r="S9" s="137"/>
      <c r="T9" s="210"/>
    </row>
    <row r="10" spans="1:21" ht="46.5" hidden="1" customHeight="1" x14ac:dyDescent="0.25">
      <c r="A10" s="30"/>
      <c r="B10" s="832" t="s">
        <v>57</v>
      </c>
      <c r="C10" s="833"/>
      <c r="D10" s="96">
        <f>D11+D15+D17+D21+D19+D13</f>
        <v>0</v>
      </c>
      <c r="E10" s="97"/>
      <c r="F10" s="97"/>
      <c r="G10" s="173"/>
      <c r="H10" s="191"/>
      <c r="I10" s="253"/>
      <c r="J10" s="138"/>
      <c r="K10" s="138"/>
      <c r="L10" s="138"/>
      <c r="M10" s="138"/>
      <c r="N10" s="138"/>
      <c r="O10" s="138"/>
      <c r="P10" s="138"/>
      <c r="Q10" s="138"/>
      <c r="R10" s="138"/>
      <c r="S10" s="138"/>
      <c r="T10" s="211"/>
    </row>
    <row r="11" spans="1:21" ht="15.75" hidden="1" customHeight="1" x14ac:dyDescent="0.25">
      <c r="A11" s="626"/>
      <c r="B11" s="604" t="s">
        <v>458</v>
      </c>
      <c r="C11" s="610">
        <v>2210</v>
      </c>
      <c r="D11" s="450">
        <v>0</v>
      </c>
      <c r="E11" s="608" t="s">
        <v>22</v>
      </c>
      <c r="F11" s="610" t="s">
        <v>423</v>
      </c>
      <c r="G11" s="828"/>
      <c r="H11" s="288">
        <f>SUM(I11:T11)</f>
        <v>0</v>
      </c>
      <c r="I11" s="254"/>
      <c r="J11" s="129"/>
      <c r="K11" s="129"/>
      <c r="L11" s="129"/>
      <c r="M11" s="129"/>
      <c r="N11" s="129"/>
      <c r="O11" s="129"/>
      <c r="P11" s="129"/>
      <c r="Q11" s="129"/>
      <c r="R11" s="129"/>
      <c r="S11" s="129"/>
      <c r="T11" s="212"/>
    </row>
    <row r="12" spans="1:21" ht="15" hidden="1" customHeight="1" x14ac:dyDescent="0.25">
      <c r="A12" s="627"/>
      <c r="B12" s="605"/>
      <c r="C12" s="611"/>
      <c r="D12" s="313" t="s">
        <v>184</v>
      </c>
      <c r="E12" s="609"/>
      <c r="F12" s="611"/>
      <c r="G12" s="829"/>
      <c r="H12" s="288"/>
      <c r="I12" s="254"/>
      <c r="J12" s="129"/>
      <c r="K12" s="129"/>
      <c r="L12" s="129"/>
      <c r="M12" s="129"/>
      <c r="N12" s="129"/>
      <c r="O12" s="129"/>
      <c r="P12" s="129"/>
      <c r="Q12" s="129"/>
      <c r="R12" s="129"/>
      <c r="S12" s="129"/>
      <c r="T12" s="212"/>
    </row>
    <row r="13" spans="1:21" ht="15" hidden="1" customHeight="1" x14ac:dyDescent="0.25">
      <c r="A13" s="626"/>
      <c r="B13" s="604" t="s">
        <v>301</v>
      </c>
      <c r="C13" s="610">
        <v>2210</v>
      </c>
      <c r="D13" s="451">
        <v>0</v>
      </c>
      <c r="E13" s="608" t="s">
        <v>22</v>
      </c>
      <c r="F13" s="610" t="s">
        <v>423</v>
      </c>
      <c r="G13" s="828"/>
      <c r="H13" s="288">
        <f>S13+O13</f>
        <v>0</v>
      </c>
      <c r="I13" s="254"/>
      <c r="J13" s="129"/>
      <c r="K13" s="129"/>
      <c r="L13" s="129"/>
      <c r="M13" s="129"/>
      <c r="N13" s="129"/>
      <c r="O13" s="129"/>
      <c r="P13" s="129"/>
      <c r="Q13" s="129"/>
      <c r="R13" s="129"/>
      <c r="S13" s="129"/>
      <c r="T13" s="212"/>
      <c r="U13" t="s">
        <v>160</v>
      </c>
    </row>
    <row r="14" spans="1:21" ht="15" hidden="1" customHeight="1" x14ac:dyDescent="0.25">
      <c r="A14" s="627"/>
      <c r="B14" s="605"/>
      <c r="C14" s="611"/>
      <c r="D14" s="313" t="s">
        <v>300</v>
      </c>
      <c r="E14" s="609"/>
      <c r="F14" s="611"/>
      <c r="G14" s="829"/>
      <c r="H14" s="288"/>
      <c r="I14" s="254"/>
      <c r="J14" s="129"/>
      <c r="K14" s="129"/>
      <c r="L14" s="129"/>
      <c r="M14" s="129"/>
      <c r="N14" s="129"/>
      <c r="O14" s="129"/>
      <c r="P14" s="129"/>
      <c r="Q14" s="129"/>
      <c r="R14" s="129"/>
      <c r="S14" s="129"/>
      <c r="T14" s="212"/>
    </row>
    <row r="15" spans="1:21" ht="15" hidden="1" customHeight="1" x14ac:dyDescent="0.25">
      <c r="A15" s="626"/>
      <c r="B15" s="604" t="s">
        <v>380</v>
      </c>
      <c r="C15" s="610">
        <v>2210</v>
      </c>
      <c r="D15" s="451">
        <v>0</v>
      </c>
      <c r="E15" s="608" t="s">
        <v>22</v>
      </c>
      <c r="F15" s="610" t="s">
        <v>423</v>
      </c>
      <c r="G15" s="826"/>
      <c r="H15" s="288">
        <f>S15</f>
        <v>0</v>
      </c>
      <c r="I15" s="254"/>
      <c r="J15" s="129"/>
      <c r="K15" s="129"/>
      <c r="L15" s="129"/>
      <c r="M15" s="129"/>
      <c r="N15" s="129"/>
      <c r="O15" s="129"/>
      <c r="P15" s="129"/>
      <c r="Q15" s="129"/>
      <c r="R15" s="129"/>
      <c r="S15" s="129"/>
      <c r="T15" s="212"/>
      <c r="U15" t="s">
        <v>129</v>
      </c>
    </row>
    <row r="16" spans="1:21" ht="15" hidden="1" customHeight="1" x14ac:dyDescent="0.25">
      <c r="A16" s="627"/>
      <c r="B16" s="605"/>
      <c r="C16" s="611"/>
      <c r="D16" s="313" t="s">
        <v>381</v>
      </c>
      <c r="E16" s="609"/>
      <c r="F16" s="611"/>
      <c r="G16" s="827"/>
      <c r="H16" s="288"/>
      <c r="I16" s="254"/>
      <c r="J16" s="129"/>
      <c r="K16" s="129"/>
      <c r="L16" s="129"/>
      <c r="M16" s="129"/>
      <c r="N16" s="129"/>
      <c r="O16" s="129"/>
      <c r="P16" s="129"/>
      <c r="Q16" s="129"/>
      <c r="R16" s="129"/>
      <c r="S16" s="129"/>
      <c r="T16" s="212"/>
    </row>
    <row r="17" spans="1:24" ht="15" hidden="1" customHeight="1" x14ac:dyDescent="0.25">
      <c r="A17" s="626"/>
      <c r="B17" s="604" t="s">
        <v>281</v>
      </c>
      <c r="C17" s="610">
        <v>2210</v>
      </c>
      <c r="D17" s="451">
        <v>0</v>
      </c>
      <c r="E17" s="608" t="s">
        <v>22</v>
      </c>
      <c r="F17" s="610" t="s">
        <v>423</v>
      </c>
      <c r="G17" s="826"/>
      <c r="H17" s="288">
        <f>N17</f>
        <v>0</v>
      </c>
      <c r="I17" s="254"/>
      <c r="J17" s="129"/>
      <c r="K17" s="129"/>
      <c r="L17" s="129"/>
      <c r="M17" s="129"/>
      <c r="N17" s="129"/>
      <c r="O17" s="129"/>
      <c r="P17" s="129"/>
      <c r="Q17" s="129"/>
      <c r="R17" s="129"/>
      <c r="S17" s="129"/>
      <c r="T17" s="212"/>
      <c r="U17" t="s">
        <v>280</v>
      </c>
    </row>
    <row r="18" spans="1:24" ht="15" hidden="1" customHeight="1" x14ac:dyDescent="0.25">
      <c r="A18" s="627"/>
      <c r="B18" s="605"/>
      <c r="C18" s="611"/>
      <c r="D18" s="313" t="s">
        <v>246</v>
      </c>
      <c r="E18" s="609"/>
      <c r="F18" s="611"/>
      <c r="G18" s="827"/>
      <c r="H18" s="288"/>
      <c r="I18" s="254"/>
      <c r="J18" s="129"/>
      <c r="K18" s="129"/>
      <c r="L18" s="129"/>
      <c r="M18" s="129"/>
      <c r="N18" s="129"/>
      <c r="O18" s="129"/>
      <c r="P18" s="129"/>
      <c r="Q18" s="129"/>
      <c r="R18" s="129"/>
      <c r="S18" s="129"/>
      <c r="T18" s="212"/>
    </row>
    <row r="19" spans="1:24" ht="13.5" hidden="1" customHeight="1" x14ac:dyDescent="0.25">
      <c r="A19" s="824"/>
      <c r="B19" s="604" t="s">
        <v>382</v>
      </c>
      <c r="C19" s="610">
        <v>2210</v>
      </c>
      <c r="D19" s="451">
        <v>0</v>
      </c>
      <c r="E19" s="608" t="s">
        <v>22</v>
      </c>
      <c r="F19" s="610" t="s">
        <v>423</v>
      </c>
      <c r="G19" s="826"/>
      <c r="H19" s="288">
        <f>S19</f>
        <v>0</v>
      </c>
      <c r="I19" s="254"/>
      <c r="J19" s="129"/>
      <c r="K19" s="129"/>
      <c r="L19" s="129"/>
      <c r="M19" s="129"/>
      <c r="N19" s="129"/>
      <c r="O19" s="129"/>
      <c r="P19" s="129"/>
      <c r="Q19" s="129"/>
      <c r="R19" s="129"/>
      <c r="S19" s="129"/>
      <c r="T19" s="212"/>
      <c r="U19" t="s">
        <v>152</v>
      </c>
    </row>
    <row r="20" spans="1:24" ht="24" hidden="1" customHeight="1" x14ac:dyDescent="0.25">
      <c r="A20" s="825"/>
      <c r="B20" s="605"/>
      <c r="C20" s="611"/>
      <c r="D20" s="313" t="s">
        <v>383</v>
      </c>
      <c r="E20" s="609"/>
      <c r="F20" s="611"/>
      <c r="G20" s="827"/>
      <c r="H20" s="288"/>
      <c r="I20" s="254"/>
      <c r="J20" s="129"/>
      <c r="K20" s="129"/>
      <c r="L20" s="129"/>
      <c r="M20" s="129"/>
      <c r="N20" s="129"/>
      <c r="O20" s="129"/>
      <c r="P20" s="129"/>
      <c r="Q20" s="129"/>
      <c r="R20" s="129"/>
      <c r="S20" s="129"/>
      <c r="T20" s="212"/>
    </row>
    <row r="21" spans="1:24" ht="19.5" hidden="1" customHeight="1" x14ac:dyDescent="0.25">
      <c r="A21" s="626"/>
      <c r="B21" s="604" t="s">
        <v>234</v>
      </c>
      <c r="C21" s="610">
        <v>2210</v>
      </c>
      <c r="D21" s="451">
        <v>0</v>
      </c>
      <c r="E21" s="608" t="s">
        <v>22</v>
      </c>
      <c r="F21" s="610" t="s">
        <v>423</v>
      </c>
      <c r="G21" s="826"/>
      <c r="H21" s="288">
        <f>P21+M21</f>
        <v>0</v>
      </c>
      <c r="I21" s="254"/>
      <c r="J21" s="129"/>
      <c r="K21" s="129"/>
      <c r="L21" s="129"/>
      <c r="M21" s="129"/>
      <c r="N21" s="129"/>
      <c r="O21" s="129"/>
      <c r="P21" s="129"/>
      <c r="Q21" s="129"/>
      <c r="R21" s="129"/>
      <c r="S21" s="129"/>
      <c r="T21" s="212"/>
      <c r="U21" t="s">
        <v>232</v>
      </c>
    </row>
    <row r="22" spans="1:24" ht="36.75" hidden="1" customHeight="1" x14ac:dyDescent="0.25">
      <c r="A22" s="627"/>
      <c r="B22" s="605"/>
      <c r="C22" s="611"/>
      <c r="D22" s="313" t="s">
        <v>233</v>
      </c>
      <c r="E22" s="609"/>
      <c r="F22" s="611"/>
      <c r="G22" s="827"/>
      <c r="H22" s="288"/>
      <c r="I22" s="254"/>
      <c r="J22" s="129"/>
      <c r="K22" s="129"/>
      <c r="L22" s="129"/>
      <c r="M22" s="129"/>
      <c r="N22" s="129"/>
      <c r="O22" s="129"/>
      <c r="P22" s="129"/>
      <c r="Q22" s="129"/>
      <c r="R22" s="129"/>
      <c r="S22" s="129"/>
      <c r="T22" s="212"/>
    </row>
    <row r="23" spans="1:24" ht="18" hidden="1" customHeight="1" x14ac:dyDescent="0.25">
      <c r="A23" s="423"/>
      <c r="B23" s="834" t="s">
        <v>10</v>
      </c>
      <c r="C23" s="835"/>
      <c r="D23" s="90">
        <f>D24+D26</f>
        <v>0</v>
      </c>
      <c r="E23" s="9"/>
      <c r="F23" s="9"/>
      <c r="G23" s="174"/>
      <c r="H23" s="192"/>
      <c r="I23" s="253"/>
      <c r="J23" s="138"/>
      <c r="K23" s="138"/>
      <c r="L23" s="138"/>
      <c r="M23" s="138"/>
      <c r="N23" s="138"/>
      <c r="O23" s="138"/>
      <c r="P23" s="138"/>
      <c r="Q23" s="138"/>
      <c r="R23" s="138"/>
      <c r="S23" s="138"/>
      <c r="T23" s="211"/>
    </row>
    <row r="24" spans="1:24" s="34" customFormat="1" ht="15" hidden="1" customHeight="1" x14ac:dyDescent="0.25">
      <c r="A24" s="626"/>
      <c r="B24" s="604" t="s">
        <v>384</v>
      </c>
      <c r="C24" s="610">
        <v>2210</v>
      </c>
      <c r="D24" s="450">
        <v>0</v>
      </c>
      <c r="E24" s="608" t="s">
        <v>22</v>
      </c>
      <c r="F24" s="610" t="s">
        <v>423</v>
      </c>
      <c r="G24" s="828"/>
      <c r="H24" s="288">
        <f>S24</f>
        <v>0</v>
      </c>
      <c r="I24" s="254"/>
      <c r="J24" s="129"/>
      <c r="K24" s="129"/>
      <c r="L24" s="129"/>
      <c r="M24" s="129"/>
      <c r="N24" s="129"/>
      <c r="O24" s="129"/>
      <c r="P24" s="129"/>
      <c r="Q24" s="129"/>
      <c r="R24" s="129"/>
      <c r="S24" s="129"/>
      <c r="T24" s="212"/>
    </row>
    <row r="25" spans="1:24" s="34" customFormat="1" ht="29.25" hidden="1" customHeight="1" x14ac:dyDescent="0.25">
      <c r="A25" s="627"/>
      <c r="B25" s="605"/>
      <c r="C25" s="611"/>
      <c r="D25" s="313" t="s">
        <v>385</v>
      </c>
      <c r="E25" s="609"/>
      <c r="F25" s="611"/>
      <c r="G25" s="829"/>
      <c r="H25" s="288"/>
      <c r="I25" s="254"/>
      <c r="J25" s="129"/>
      <c r="K25" s="129"/>
      <c r="L25" s="129"/>
      <c r="M25" s="129"/>
      <c r="N25" s="129"/>
      <c r="O25" s="129"/>
      <c r="P25" s="129"/>
      <c r="Q25" s="129"/>
      <c r="R25" s="129"/>
      <c r="S25" s="129"/>
      <c r="T25" s="212"/>
      <c r="U25" s="58"/>
    </row>
    <row r="26" spans="1:24" s="34" customFormat="1" ht="14.25" hidden="1" customHeight="1" x14ac:dyDescent="0.25">
      <c r="A26" s="626"/>
      <c r="B26" s="604" t="s">
        <v>289</v>
      </c>
      <c r="C26" s="610">
        <v>2210</v>
      </c>
      <c r="D26" s="450">
        <v>0</v>
      </c>
      <c r="E26" s="608" t="s">
        <v>22</v>
      </c>
      <c r="F26" s="610" t="s">
        <v>423</v>
      </c>
      <c r="G26" s="828"/>
      <c r="H26" s="288">
        <f>SUM(I26:T26)</f>
        <v>0</v>
      </c>
      <c r="I26" s="254"/>
      <c r="J26" s="129"/>
      <c r="K26" s="129"/>
      <c r="L26" s="129"/>
      <c r="M26" s="129"/>
      <c r="N26" s="129"/>
      <c r="O26" s="129"/>
      <c r="P26" s="129"/>
      <c r="Q26" s="129"/>
      <c r="R26" s="129"/>
      <c r="S26" s="129"/>
      <c r="T26" s="212"/>
      <c r="U26" s="94" t="s">
        <v>291</v>
      </c>
      <c r="V26" s="79"/>
      <c r="W26" s="79"/>
    </row>
    <row r="27" spans="1:24" s="34" customFormat="1" ht="16.5" hidden="1" customHeight="1" x14ac:dyDescent="0.25">
      <c r="A27" s="627"/>
      <c r="B27" s="605"/>
      <c r="C27" s="611"/>
      <c r="D27" s="313" t="s">
        <v>290</v>
      </c>
      <c r="E27" s="609"/>
      <c r="F27" s="611"/>
      <c r="G27" s="829"/>
      <c r="H27" s="288"/>
      <c r="I27" s="254"/>
      <c r="J27" s="129"/>
      <c r="K27" s="129"/>
      <c r="L27" s="129"/>
      <c r="M27" s="129"/>
      <c r="N27" s="129"/>
      <c r="O27" s="129"/>
      <c r="P27" s="129"/>
      <c r="Q27" s="129"/>
      <c r="R27" s="129"/>
      <c r="S27" s="129"/>
      <c r="T27" s="212"/>
      <c r="U27" s="62"/>
      <c r="V27" s="79"/>
      <c r="W27" s="79"/>
    </row>
    <row r="28" spans="1:24" ht="17.25" customHeight="1" x14ac:dyDescent="0.25">
      <c r="A28" s="423"/>
      <c r="B28" s="808" t="s">
        <v>11</v>
      </c>
      <c r="C28" s="809"/>
      <c r="D28" s="12">
        <f>D29+D33+D37+D43+D47+D53+D39+D41+D57+D49+D51+D31+D35+D55</f>
        <v>10032</v>
      </c>
      <c r="E28" s="8"/>
      <c r="F28" s="5"/>
      <c r="G28" s="175"/>
      <c r="H28" s="193"/>
      <c r="I28" s="255"/>
      <c r="J28" s="139"/>
      <c r="K28" s="139"/>
      <c r="L28" s="139"/>
      <c r="M28" s="139"/>
      <c r="N28" s="139"/>
      <c r="O28" s="139"/>
      <c r="P28" s="139"/>
      <c r="Q28" s="139"/>
      <c r="R28" s="139"/>
      <c r="S28" s="139"/>
      <c r="T28" s="213"/>
    </row>
    <row r="29" spans="1:24" s="34" customFormat="1" ht="14.25" customHeight="1" x14ac:dyDescent="0.25">
      <c r="A29" s="762"/>
      <c r="B29" s="836" t="s">
        <v>629</v>
      </c>
      <c r="C29" s="628">
        <v>2210</v>
      </c>
      <c r="D29" s="340">
        <v>10032</v>
      </c>
      <c r="E29" s="667" t="s">
        <v>22</v>
      </c>
      <c r="F29" s="628" t="s">
        <v>423</v>
      </c>
      <c r="G29" s="800"/>
      <c r="H29" s="288">
        <f>SUM(I29:T29)</f>
        <v>10032</v>
      </c>
      <c r="I29" s="256"/>
      <c r="J29" s="130">
        <v>10032</v>
      </c>
      <c r="K29" s="130"/>
      <c r="L29" s="130"/>
      <c r="M29" s="130"/>
      <c r="N29" s="130"/>
      <c r="O29" s="130"/>
      <c r="P29" s="130"/>
      <c r="Q29" s="130"/>
      <c r="R29" s="130"/>
      <c r="S29" s="130"/>
      <c r="T29" s="214"/>
      <c r="U29" s="34" t="s">
        <v>631</v>
      </c>
    </row>
    <row r="30" spans="1:24" s="34" customFormat="1" ht="27.75" customHeight="1" thickBot="1" x14ac:dyDescent="0.3">
      <c r="A30" s="763"/>
      <c r="B30" s="837"/>
      <c r="C30" s="629"/>
      <c r="D30" s="413" t="s">
        <v>630</v>
      </c>
      <c r="E30" s="668"/>
      <c r="F30" s="629"/>
      <c r="G30" s="801"/>
      <c r="H30" s="289"/>
      <c r="I30" s="256"/>
      <c r="J30" s="130"/>
      <c r="K30" s="130"/>
      <c r="L30" s="130"/>
      <c r="M30" s="130"/>
      <c r="N30" s="130"/>
      <c r="O30" s="130"/>
      <c r="P30" s="130"/>
      <c r="Q30" s="130"/>
      <c r="R30" s="130"/>
      <c r="S30" s="130"/>
      <c r="T30" s="214"/>
      <c r="U30" s="94"/>
      <c r="V30" s="78"/>
      <c r="W30" s="78"/>
      <c r="X30" s="78"/>
    </row>
    <row r="31" spans="1:24" s="34" customFormat="1" ht="18.75" hidden="1" customHeight="1" x14ac:dyDescent="0.25">
      <c r="A31" s="449"/>
      <c r="B31" s="604" t="s">
        <v>282</v>
      </c>
      <c r="C31" s="610">
        <v>2210</v>
      </c>
      <c r="D31" s="451">
        <v>0</v>
      </c>
      <c r="E31" s="608" t="s">
        <v>22</v>
      </c>
      <c r="F31" s="610" t="s">
        <v>423</v>
      </c>
      <c r="G31" s="800"/>
      <c r="H31" s="289">
        <f>N31</f>
        <v>0</v>
      </c>
      <c r="I31" s="256"/>
      <c r="J31" s="130"/>
      <c r="K31" s="130"/>
      <c r="L31" s="130"/>
      <c r="M31" s="130"/>
      <c r="N31" s="130"/>
      <c r="O31" s="130"/>
      <c r="P31" s="130"/>
      <c r="Q31" s="130"/>
      <c r="R31" s="130"/>
      <c r="S31" s="130"/>
      <c r="T31" s="214"/>
      <c r="U31" s="815" t="s">
        <v>284</v>
      </c>
      <c r="V31" s="816"/>
      <c r="W31" s="816"/>
      <c r="X31" s="78"/>
    </row>
    <row r="32" spans="1:24" s="34" customFormat="1" ht="24.75" hidden="1" customHeight="1" x14ac:dyDescent="0.25">
      <c r="A32" s="449"/>
      <c r="B32" s="605"/>
      <c r="C32" s="611"/>
      <c r="D32" s="313" t="s">
        <v>283</v>
      </c>
      <c r="E32" s="609"/>
      <c r="F32" s="611"/>
      <c r="G32" s="801"/>
      <c r="H32" s="289"/>
      <c r="I32" s="256"/>
      <c r="J32" s="130"/>
      <c r="K32" s="130"/>
      <c r="L32" s="130"/>
      <c r="M32" s="130"/>
      <c r="N32" s="130"/>
      <c r="O32" s="130"/>
      <c r="P32" s="130"/>
      <c r="Q32" s="130"/>
      <c r="R32" s="130"/>
      <c r="S32" s="130"/>
      <c r="T32" s="214"/>
      <c r="U32" s="94"/>
      <c r="V32" s="78"/>
      <c r="W32" s="78"/>
      <c r="X32" s="78"/>
    </row>
    <row r="33" spans="1:24" s="34" customFormat="1" ht="13.5" hidden="1" customHeight="1" x14ac:dyDescent="0.25">
      <c r="A33" s="626"/>
      <c r="B33" s="604" t="s">
        <v>461</v>
      </c>
      <c r="C33" s="610">
        <v>2210</v>
      </c>
      <c r="D33" s="462">
        <v>0</v>
      </c>
      <c r="E33" s="608" t="s">
        <v>22</v>
      </c>
      <c r="F33" s="610" t="s">
        <v>423</v>
      </c>
      <c r="G33" s="798"/>
      <c r="H33" s="288">
        <f>SUM(I33:T33)</f>
        <v>0</v>
      </c>
      <c r="I33" s="256"/>
      <c r="J33" s="130"/>
      <c r="K33" s="130"/>
      <c r="L33" s="130"/>
      <c r="M33" s="130"/>
      <c r="N33" s="130"/>
      <c r="O33" s="130"/>
      <c r="P33" s="130"/>
      <c r="Q33" s="130"/>
      <c r="R33" s="130"/>
      <c r="S33" s="130"/>
      <c r="T33" s="214"/>
    </row>
    <row r="34" spans="1:24" s="34" customFormat="1" ht="15" hidden="1" customHeight="1" x14ac:dyDescent="0.25">
      <c r="A34" s="627"/>
      <c r="B34" s="605"/>
      <c r="C34" s="611"/>
      <c r="D34" s="313" t="s">
        <v>316</v>
      </c>
      <c r="E34" s="609"/>
      <c r="F34" s="611"/>
      <c r="G34" s="799"/>
      <c r="H34" s="289"/>
      <c r="I34" s="256"/>
      <c r="J34" s="130"/>
      <c r="K34" s="130"/>
      <c r="L34" s="130"/>
      <c r="M34" s="130"/>
      <c r="N34" s="130"/>
      <c r="O34" s="130"/>
      <c r="P34" s="130"/>
      <c r="Q34" s="130"/>
      <c r="R34" s="130"/>
      <c r="S34" s="130"/>
      <c r="T34" s="214"/>
      <c r="U34" s="94"/>
      <c r="V34" s="78"/>
      <c r="W34" s="78"/>
      <c r="X34" s="78"/>
    </row>
    <row r="35" spans="1:24" s="34" customFormat="1" ht="15" hidden="1" customHeight="1" x14ac:dyDescent="0.25">
      <c r="A35" s="449"/>
      <c r="B35" s="604" t="s">
        <v>323</v>
      </c>
      <c r="C35" s="610">
        <v>2210</v>
      </c>
      <c r="D35" s="451">
        <v>0</v>
      </c>
      <c r="E35" s="608" t="s">
        <v>22</v>
      </c>
      <c r="F35" s="610" t="s">
        <v>423</v>
      </c>
      <c r="G35" s="798"/>
      <c r="H35" s="289">
        <f>Q35</f>
        <v>0</v>
      </c>
      <c r="I35" s="256"/>
      <c r="J35" s="130"/>
      <c r="K35" s="130"/>
      <c r="L35" s="130"/>
      <c r="M35" s="130"/>
      <c r="N35" s="130"/>
      <c r="O35" s="130"/>
      <c r="P35" s="130"/>
      <c r="Q35" s="130"/>
      <c r="R35" s="130"/>
      <c r="S35" s="130"/>
      <c r="T35" s="214"/>
      <c r="U35" s="94"/>
      <c r="V35" s="78"/>
      <c r="W35" s="78"/>
      <c r="X35" s="78"/>
    </row>
    <row r="36" spans="1:24" s="34" customFormat="1" ht="26.25" hidden="1" customHeight="1" x14ac:dyDescent="0.25">
      <c r="A36" s="449"/>
      <c r="B36" s="605"/>
      <c r="C36" s="611"/>
      <c r="D36" s="313" t="s">
        <v>324</v>
      </c>
      <c r="E36" s="609"/>
      <c r="F36" s="611"/>
      <c r="G36" s="799"/>
      <c r="H36" s="289"/>
      <c r="I36" s="256"/>
      <c r="J36" s="130"/>
      <c r="K36" s="130"/>
      <c r="L36" s="130"/>
      <c r="M36" s="130"/>
      <c r="N36" s="130"/>
      <c r="O36" s="130"/>
      <c r="P36" s="130"/>
      <c r="Q36" s="130"/>
      <c r="R36" s="130"/>
      <c r="S36" s="130"/>
      <c r="T36" s="214"/>
      <c r="U36" s="94"/>
      <c r="V36" s="78"/>
      <c r="W36" s="78"/>
      <c r="X36" s="78"/>
    </row>
    <row r="37" spans="1:24" s="34" customFormat="1" ht="14.25" hidden="1" customHeight="1" x14ac:dyDescent="0.25">
      <c r="A37" s="626"/>
      <c r="B37" s="604" t="s">
        <v>602</v>
      </c>
      <c r="C37" s="610">
        <v>2210</v>
      </c>
      <c r="D37" s="451">
        <v>0</v>
      </c>
      <c r="E37" s="608" t="s">
        <v>22</v>
      </c>
      <c r="F37" s="610" t="s">
        <v>423</v>
      </c>
      <c r="G37" s="800"/>
      <c r="H37" s="288">
        <f>L37+K37</f>
        <v>0</v>
      </c>
      <c r="I37" s="256"/>
      <c r="J37" s="130"/>
      <c r="K37" s="130"/>
      <c r="L37" s="130"/>
      <c r="M37" s="130"/>
      <c r="N37" s="130"/>
      <c r="O37" s="130"/>
      <c r="P37" s="130"/>
      <c r="Q37" s="130"/>
      <c r="R37" s="130"/>
      <c r="S37" s="130"/>
      <c r="T37" s="214"/>
      <c r="U37" s="34" t="s">
        <v>119</v>
      </c>
    </row>
    <row r="38" spans="1:24" s="34" customFormat="1" ht="26.25" hidden="1" customHeight="1" x14ac:dyDescent="0.25">
      <c r="A38" s="627"/>
      <c r="B38" s="605"/>
      <c r="C38" s="611"/>
      <c r="D38" s="313" t="s">
        <v>209</v>
      </c>
      <c r="E38" s="609"/>
      <c r="F38" s="611"/>
      <c r="G38" s="801"/>
      <c r="H38" s="289"/>
      <c r="I38" s="256"/>
      <c r="J38" s="130"/>
      <c r="K38" s="130"/>
      <c r="L38" s="130"/>
      <c r="M38" s="130"/>
      <c r="N38" s="130"/>
      <c r="O38" s="130"/>
      <c r="P38" s="130"/>
      <c r="Q38" s="130"/>
      <c r="R38" s="130"/>
      <c r="S38" s="130"/>
      <c r="T38" s="214"/>
    </row>
    <row r="39" spans="1:24" s="34" customFormat="1" ht="12" hidden="1" customHeight="1" x14ac:dyDescent="0.25">
      <c r="A39" s="626"/>
      <c r="B39" s="604" t="s">
        <v>603</v>
      </c>
      <c r="C39" s="610">
        <v>2210</v>
      </c>
      <c r="D39" s="313">
        <v>0</v>
      </c>
      <c r="E39" s="608" t="s">
        <v>22</v>
      </c>
      <c r="F39" s="610" t="s">
        <v>423</v>
      </c>
      <c r="G39" s="800"/>
      <c r="H39" s="289">
        <f>L39+M39</f>
        <v>0</v>
      </c>
      <c r="I39" s="256"/>
      <c r="J39" s="130"/>
      <c r="K39" s="130"/>
      <c r="L39" s="130"/>
      <c r="M39" s="130"/>
      <c r="N39" s="130"/>
      <c r="O39" s="130"/>
      <c r="P39" s="130"/>
      <c r="Q39" s="130"/>
      <c r="R39" s="130"/>
      <c r="S39" s="130"/>
      <c r="T39" s="214"/>
      <c r="U39" s="34" t="s">
        <v>259</v>
      </c>
    </row>
    <row r="40" spans="1:24" s="34" customFormat="1" ht="12" hidden="1" customHeight="1" x14ac:dyDescent="0.25">
      <c r="A40" s="627"/>
      <c r="B40" s="605"/>
      <c r="C40" s="611"/>
      <c r="D40" s="313" t="s">
        <v>258</v>
      </c>
      <c r="E40" s="609"/>
      <c r="F40" s="611"/>
      <c r="G40" s="801"/>
      <c r="H40" s="289"/>
      <c r="I40" s="256"/>
      <c r="J40" s="130"/>
      <c r="K40" s="130"/>
      <c r="L40" s="130"/>
      <c r="M40" s="130"/>
      <c r="N40" s="130"/>
      <c r="O40" s="130"/>
      <c r="P40" s="130"/>
      <c r="Q40" s="130"/>
      <c r="R40" s="130"/>
      <c r="S40" s="130"/>
      <c r="T40" s="214"/>
    </row>
    <row r="41" spans="1:24" s="34" customFormat="1" ht="14.25" hidden="1" customHeight="1" x14ac:dyDescent="0.25">
      <c r="A41" s="626"/>
      <c r="B41" s="604" t="s">
        <v>604</v>
      </c>
      <c r="C41" s="610">
        <v>2210</v>
      </c>
      <c r="D41" s="451">
        <v>0</v>
      </c>
      <c r="E41" s="608" t="s">
        <v>22</v>
      </c>
      <c r="F41" s="610" t="s">
        <v>423</v>
      </c>
      <c r="G41" s="800"/>
      <c r="H41" s="289">
        <f>M41+K41</f>
        <v>0</v>
      </c>
      <c r="I41" s="256"/>
      <c r="J41" s="130"/>
      <c r="K41" s="130"/>
      <c r="L41" s="130"/>
      <c r="M41" s="130"/>
      <c r="N41" s="130"/>
      <c r="O41" s="130"/>
      <c r="P41" s="130"/>
      <c r="Q41" s="130"/>
      <c r="R41" s="130"/>
      <c r="S41" s="130"/>
      <c r="T41" s="214"/>
      <c r="U41" s="34" t="s">
        <v>122</v>
      </c>
    </row>
    <row r="42" spans="1:24" s="34" customFormat="1" ht="14.25" hidden="1" customHeight="1" x14ac:dyDescent="0.25">
      <c r="A42" s="627"/>
      <c r="B42" s="605"/>
      <c r="C42" s="611"/>
      <c r="D42" s="313" t="s">
        <v>235</v>
      </c>
      <c r="E42" s="609"/>
      <c r="F42" s="611"/>
      <c r="G42" s="801"/>
      <c r="H42" s="289"/>
      <c r="I42" s="256"/>
      <c r="J42" s="130"/>
      <c r="K42" s="130"/>
      <c r="L42" s="130"/>
      <c r="M42" s="130"/>
      <c r="N42" s="130"/>
      <c r="O42" s="130"/>
      <c r="P42" s="130"/>
      <c r="Q42" s="130"/>
      <c r="R42" s="130"/>
      <c r="S42" s="130"/>
      <c r="T42" s="214"/>
    </row>
    <row r="43" spans="1:24" s="34" customFormat="1" ht="13.5" hidden="1" customHeight="1" x14ac:dyDescent="0.25">
      <c r="A43" s="626"/>
      <c r="B43" s="604" t="s">
        <v>224</v>
      </c>
      <c r="C43" s="610">
        <v>2210</v>
      </c>
      <c r="D43" s="451">
        <v>0</v>
      </c>
      <c r="E43" s="608" t="s">
        <v>22</v>
      </c>
      <c r="F43" s="610" t="s">
        <v>423</v>
      </c>
      <c r="G43" s="800"/>
      <c r="H43" s="288">
        <f>SUM(I43:T43)</f>
        <v>0</v>
      </c>
      <c r="I43" s="256"/>
      <c r="J43" s="130"/>
      <c r="K43" s="130"/>
      <c r="L43" s="130"/>
      <c r="M43" s="130"/>
      <c r="N43" s="130"/>
      <c r="O43" s="130"/>
      <c r="P43" s="130"/>
      <c r="Q43" s="130"/>
      <c r="R43" s="130"/>
      <c r="S43" s="130"/>
      <c r="T43" s="214"/>
      <c r="U43" s="34" t="s">
        <v>229</v>
      </c>
    </row>
    <row r="44" spans="1:24" s="34" customFormat="1" ht="15" hidden="1" customHeight="1" x14ac:dyDescent="0.25">
      <c r="A44" s="627"/>
      <c r="B44" s="605"/>
      <c r="C44" s="611"/>
      <c r="D44" s="313" t="s">
        <v>236</v>
      </c>
      <c r="E44" s="609"/>
      <c r="F44" s="611"/>
      <c r="G44" s="801"/>
      <c r="H44" s="289"/>
      <c r="I44" s="256"/>
      <c r="J44" s="130"/>
      <c r="K44" s="130"/>
      <c r="L44" s="130"/>
      <c r="M44" s="130"/>
      <c r="N44" s="130"/>
      <c r="O44" s="130"/>
      <c r="P44" s="130"/>
      <c r="Q44" s="130"/>
      <c r="R44" s="130"/>
      <c r="S44" s="130"/>
      <c r="T44" s="214"/>
    </row>
    <row r="45" spans="1:24" s="34" customFormat="1" ht="15" hidden="1" customHeight="1" x14ac:dyDescent="0.25">
      <c r="A45" s="449"/>
      <c r="B45" s="604" t="s">
        <v>248</v>
      </c>
      <c r="C45" s="610">
        <v>2210</v>
      </c>
      <c r="D45" s="313">
        <v>0</v>
      </c>
      <c r="E45" s="608" t="s">
        <v>22</v>
      </c>
      <c r="F45" s="610" t="s">
        <v>423</v>
      </c>
      <c r="G45" s="800"/>
      <c r="H45" s="289"/>
      <c r="I45" s="256"/>
      <c r="J45" s="130"/>
      <c r="K45" s="130"/>
      <c r="L45" s="130"/>
      <c r="M45" s="130"/>
      <c r="N45" s="130"/>
      <c r="O45" s="130"/>
      <c r="P45" s="130"/>
      <c r="Q45" s="130"/>
      <c r="R45" s="130"/>
      <c r="S45" s="130"/>
      <c r="T45" s="214"/>
    </row>
    <row r="46" spans="1:24" s="34" customFormat="1" ht="15" hidden="1" customHeight="1" x14ac:dyDescent="0.25">
      <c r="A46" s="449"/>
      <c r="B46" s="605"/>
      <c r="C46" s="611"/>
      <c r="D46" s="313"/>
      <c r="E46" s="609"/>
      <c r="F46" s="611"/>
      <c r="G46" s="801"/>
      <c r="H46" s="289"/>
      <c r="I46" s="256"/>
      <c r="J46" s="130"/>
      <c r="K46" s="130"/>
      <c r="L46" s="130"/>
      <c r="M46" s="130"/>
      <c r="N46" s="130"/>
      <c r="O46" s="130"/>
      <c r="P46" s="130"/>
      <c r="Q46" s="130"/>
      <c r="R46" s="130"/>
      <c r="S46" s="130"/>
      <c r="T46" s="214"/>
    </row>
    <row r="47" spans="1:24" s="34" customFormat="1" ht="12.75" hidden="1" customHeight="1" x14ac:dyDescent="0.25">
      <c r="A47" s="626"/>
      <c r="B47" s="604" t="s">
        <v>462</v>
      </c>
      <c r="C47" s="610">
        <v>2210</v>
      </c>
      <c r="D47" s="462">
        <v>0</v>
      </c>
      <c r="E47" s="608" t="s">
        <v>22</v>
      </c>
      <c r="F47" s="610" t="s">
        <v>423</v>
      </c>
      <c r="G47" s="800"/>
      <c r="H47" s="288">
        <f>S47</f>
        <v>0</v>
      </c>
      <c r="I47" s="256"/>
      <c r="J47" s="130"/>
      <c r="K47" s="130"/>
      <c r="L47" s="130"/>
      <c r="M47" s="130"/>
      <c r="N47" s="130"/>
      <c r="O47" s="130"/>
      <c r="P47" s="130"/>
      <c r="Q47" s="130"/>
      <c r="R47" s="130"/>
      <c r="S47" s="130"/>
      <c r="T47" s="214"/>
    </row>
    <row r="48" spans="1:24" s="34" customFormat="1" ht="14.25" hidden="1" customHeight="1" x14ac:dyDescent="0.25">
      <c r="A48" s="627"/>
      <c r="B48" s="605"/>
      <c r="C48" s="611"/>
      <c r="D48" s="313" t="s">
        <v>351</v>
      </c>
      <c r="E48" s="609"/>
      <c r="F48" s="611"/>
      <c r="G48" s="801"/>
      <c r="H48" s="289"/>
      <c r="I48" s="256"/>
      <c r="J48" s="130"/>
      <c r="K48" s="130"/>
      <c r="L48" s="130"/>
      <c r="M48" s="130"/>
      <c r="N48" s="130"/>
      <c r="O48" s="130"/>
      <c r="P48" s="130"/>
      <c r="Q48" s="130"/>
      <c r="R48" s="130"/>
      <c r="S48" s="130"/>
      <c r="T48" s="214"/>
    </row>
    <row r="49" spans="1:21" s="34" customFormat="1" ht="14.25" hidden="1" customHeight="1" x14ac:dyDescent="0.25">
      <c r="A49" s="626"/>
      <c r="B49" s="604" t="s">
        <v>465</v>
      </c>
      <c r="C49" s="610">
        <v>2210</v>
      </c>
      <c r="D49" s="451">
        <v>0</v>
      </c>
      <c r="E49" s="608" t="s">
        <v>22</v>
      </c>
      <c r="F49" s="610" t="s">
        <v>423</v>
      </c>
      <c r="G49" s="798"/>
      <c r="H49" s="289">
        <f>S49</f>
        <v>0</v>
      </c>
      <c r="I49" s="256"/>
      <c r="J49" s="130"/>
      <c r="K49" s="130"/>
      <c r="L49" s="130"/>
      <c r="M49" s="130"/>
      <c r="N49" s="130"/>
      <c r="O49" s="130"/>
      <c r="P49" s="130"/>
      <c r="Q49" s="130"/>
      <c r="R49" s="130"/>
      <c r="S49" s="130"/>
      <c r="T49" s="214"/>
      <c r="U49" s="67"/>
    </row>
    <row r="50" spans="1:21" s="34" customFormat="1" ht="12.75" hidden="1" customHeight="1" x14ac:dyDescent="0.25">
      <c r="A50" s="627"/>
      <c r="B50" s="605"/>
      <c r="C50" s="611"/>
      <c r="D50" s="451" t="s">
        <v>103</v>
      </c>
      <c r="E50" s="609"/>
      <c r="F50" s="611"/>
      <c r="G50" s="799"/>
      <c r="H50" s="289"/>
      <c r="I50" s="256"/>
      <c r="J50" s="130"/>
      <c r="K50" s="130"/>
      <c r="L50" s="130"/>
      <c r="M50" s="130"/>
      <c r="N50" s="130"/>
      <c r="O50" s="130"/>
      <c r="P50" s="130"/>
      <c r="Q50" s="130"/>
      <c r="R50" s="130"/>
      <c r="S50" s="130"/>
      <c r="T50" s="214"/>
      <c r="U50" s="67"/>
    </row>
    <row r="51" spans="1:21" s="34" customFormat="1" ht="14.25" hidden="1" customHeight="1" x14ac:dyDescent="0.25">
      <c r="A51" s="626"/>
      <c r="B51" s="604" t="s">
        <v>460</v>
      </c>
      <c r="C51" s="610">
        <v>2210</v>
      </c>
      <c r="D51" s="451">
        <v>0</v>
      </c>
      <c r="E51" s="608" t="s">
        <v>22</v>
      </c>
      <c r="F51" s="610" t="s">
        <v>423</v>
      </c>
      <c r="G51" s="800"/>
      <c r="H51" s="289">
        <f>S51</f>
        <v>0</v>
      </c>
      <c r="I51" s="256"/>
      <c r="J51" s="130"/>
      <c r="K51" s="130"/>
      <c r="L51" s="130"/>
      <c r="M51" s="130"/>
      <c r="N51" s="130"/>
      <c r="O51" s="130"/>
      <c r="P51" s="130"/>
      <c r="Q51" s="130"/>
      <c r="R51" s="130"/>
      <c r="S51" s="130"/>
      <c r="T51" s="214"/>
      <c r="U51" s="67" t="s">
        <v>154</v>
      </c>
    </row>
    <row r="52" spans="1:21" s="34" customFormat="1" ht="25.5" hidden="1" customHeight="1" x14ac:dyDescent="0.25">
      <c r="A52" s="627"/>
      <c r="B52" s="605"/>
      <c r="C52" s="611"/>
      <c r="D52" s="451" t="s">
        <v>349</v>
      </c>
      <c r="E52" s="609"/>
      <c r="F52" s="611"/>
      <c r="G52" s="801"/>
      <c r="H52" s="289"/>
      <c r="I52" s="256"/>
      <c r="J52" s="130"/>
      <c r="K52" s="130"/>
      <c r="L52" s="130"/>
      <c r="M52" s="130"/>
      <c r="N52" s="130"/>
      <c r="O52" s="130"/>
      <c r="P52" s="130"/>
      <c r="Q52" s="130"/>
      <c r="R52" s="130"/>
      <c r="S52" s="130"/>
      <c r="T52" s="214"/>
      <c r="U52" s="67"/>
    </row>
    <row r="53" spans="1:21" s="34" customFormat="1" ht="15" hidden="1" customHeight="1" x14ac:dyDescent="0.25">
      <c r="A53" s="626"/>
      <c r="B53" s="604" t="s">
        <v>285</v>
      </c>
      <c r="C53" s="610">
        <v>2210</v>
      </c>
      <c r="D53" s="462">
        <v>0</v>
      </c>
      <c r="E53" s="608" t="s">
        <v>22</v>
      </c>
      <c r="F53" s="610" t="s">
        <v>423</v>
      </c>
      <c r="G53" s="800"/>
      <c r="H53" s="288">
        <f>SUM(I53:T53)</f>
        <v>0</v>
      </c>
      <c r="I53" s="256"/>
      <c r="J53" s="130"/>
      <c r="K53" s="130"/>
      <c r="L53" s="130"/>
      <c r="M53" s="130"/>
      <c r="N53" s="130"/>
      <c r="O53" s="130"/>
      <c r="P53" s="130"/>
      <c r="Q53" s="130"/>
      <c r="R53" s="130"/>
      <c r="S53" s="130"/>
      <c r="T53" s="214"/>
      <c r="U53" s="34" t="s">
        <v>286</v>
      </c>
    </row>
    <row r="54" spans="1:21" s="34" customFormat="1" ht="13.5" hidden="1" customHeight="1" x14ac:dyDescent="0.25">
      <c r="A54" s="627"/>
      <c r="B54" s="605"/>
      <c r="C54" s="611"/>
      <c r="D54" s="313" t="s">
        <v>287</v>
      </c>
      <c r="E54" s="609"/>
      <c r="F54" s="611"/>
      <c r="G54" s="801"/>
      <c r="H54" s="289"/>
      <c r="I54" s="256"/>
      <c r="J54" s="130"/>
      <c r="K54" s="130"/>
      <c r="L54" s="130"/>
      <c r="M54" s="130"/>
      <c r="N54" s="130"/>
      <c r="O54" s="130"/>
      <c r="P54" s="130"/>
      <c r="Q54" s="130"/>
      <c r="R54" s="130"/>
      <c r="S54" s="130"/>
      <c r="T54" s="214"/>
    </row>
    <row r="55" spans="1:21" s="34" customFormat="1" ht="13.5" hidden="1" customHeight="1" x14ac:dyDescent="0.25">
      <c r="A55" s="449"/>
      <c r="B55" s="604" t="s">
        <v>463</v>
      </c>
      <c r="C55" s="610">
        <v>2210</v>
      </c>
      <c r="D55" s="451">
        <v>0</v>
      </c>
      <c r="E55" s="608" t="s">
        <v>22</v>
      </c>
      <c r="F55" s="610" t="s">
        <v>423</v>
      </c>
      <c r="G55" s="800"/>
      <c r="H55" s="289">
        <f>S55</f>
        <v>0</v>
      </c>
      <c r="I55" s="256"/>
      <c r="J55" s="130"/>
      <c r="K55" s="130"/>
      <c r="L55" s="130"/>
      <c r="M55" s="130"/>
      <c r="N55" s="130"/>
      <c r="O55" s="130"/>
      <c r="P55" s="130"/>
      <c r="Q55" s="130"/>
      <c r="R55" s="130"/>
      <c r="S55" s="130"/>
      <c r="T55" s="214"/>
    </row>
    <row r="56" spans="1:21" s="34" customFormat="1" ht="13.5" hidden="1" customHeight="1" x14ac:dyDescent="0.25">
      <c r="A56" s="449"/>
      <c r="B56" s="605"/>
      <c r="C56" s="611"/>
      <c r="D56" s="313" t="s">
        <v>295</v>
      </c>
      <c r="E56" s="609"/>
      <c r="F56" s="611"/>
      <c r="G56" s="801"/>
      <c r="H56" s="289"/>
      <c r="I56" s="256"/>
      <c r="J56" s="130"/>
      <c r="K56" s="130"/>
      <c r="L56" s="130"/>
      <c r="M56" s="130"/>
      <c r="N56" s="130"/>
      <c r="O56" s="130"/>
      <c r="P56" s="130"/>
      <c r="Q56" s="130"/>
      <c r="R56" s="130"/>
      <c r="S56" s="130"/>
      <c r="T56" s="214"/>
    </row>
    <row r="57" spans="1:21" s="34" customFormat="1" ht="14.25" hidden="1" customHeight="1" x14ac:dyDescent="0.25">
      <c r="A57" s="626"/>
      <c r="B57" s="604" t="s">
        <v>133</v>
      </c>
      <c r="C57" s="610">
        <v>2210</v>
      </c>
      <c r="D57" s="451">
        <v>0</v>
      </c>
      <c r="E57" s="608" t="s">
        <v>22</v>
      </c>
      <c r="F57" s="610" t="s">
        <v>423</v>
      </c>
      <c r="G57" s="798"/>
      <c r="H57" s="289">
        <f>Q57</f>
        <v>0</v>
      </c>
      <c r="I57" s="256"/>
      <c r="J57" s="130"/>
      <c r="K57" s="130"/>
      <c r="L57" s="130"/>
      <c r="M57" s="130"/>
      <c r="N57" s="130"/>
      <c r="O57" s="130"/>
      <c r="P57" s="130"/>
      <c r="Q57" s="130"/>
      <c r="R57" s="130"/>
      <c r="S57" s="130"/>
      <c r="T57" s="214"/>
    </row>
    <row r="58" spans="1:21" s="34" customFormat="1" ht="15" hidden="1" customHeight="1" x14ac:dyDescent="0.25">
      <c r="A58" s="627"/>
      <c r="B58" s="605"/>
      <c r="C58" s="611"/>
      <c r="D58" s="313" t="s">
        <v>111</v>
      </c>
      <c r="E58" s="609"/>
      <c r="F58" s="611"/>
      <c r="G58" s="799"/>
      <c r="H58" s="289"/>
      <c r="I58" s="256"/>
      <c r="J58" s="130"/>
      <c r="K58" s="130"/>
      <c r="L58" s="130"/>
      <c r="M58" s="130"/>
      <c r="N58" s="130"/>
      <c r="O58" s="130"/>
      <c r="P58" s="130"/>
      <c r="Q58" s="130"/>
      <c r="R58" s="130"/>
      <c r="S58" s="130"/>
      <c r="T58" s="214"/>
    </row>
    <row r="59" spans="1:21" ht="18" hidden="1" customHeight="1" x14ac:dyDescent="0.25">
      <c r="A59" s="423"/>
      <c r="B59" s="808" t="s">
        <v>12</v>
      </c>
      <c r="C59" s="809"/>
      <c r="D59" s="12">
        <f>D62+D60</f>
        <v>0</v>
      </c>
      <c r="E59" s="8"/>
      <c r="F59" s="5"/>
      <c r="G59" s="175"/>
      <c r="H59" s="193"/>
      <c r="I59" s="255"/>
      <c r="J59" s="139"/>
      <c r="K59" s="139"/>
      <c r="L59" s="139"/>
      <c r="M59" s="139"/>
      <c r="N59" s="139"/>
      <c r="O59" s="139"/>
      <c r="P59" s="139"/>
      <c r="Q59" s="139"/>
      <c r="R59" s="139"/>
      <c r="S59" s="139"/>
      <c r="T59" s="213"/>
    </row>
    <row r="60" spans="1:21" ht="14.25" hidden="1" customHeight="1" x14ac:dyDescent="0.25">
      <c r="A60" s="806"/>
      <c r="B60" s="813" t="s">
        <v>390</v>
      </c>
      <c r="C60" s="610">
        <v>2210</v>
      </c>
      <c r="D60" s="462">
        <v>0</v>
      </c>
      <c r="E60" s="608" t="s">
        <v>22</v>
      </c>
      <c r="F60" s="610" t="s">
        <v>423</v>
      </c>
      <c r="G60" s="798"/>
      <c r="H60" s="288">
        <f>T60</f>
        <v>0</v>
      </c>
      <c r="I60" s="256"/>
      <c r="J60" s="130"/>
      <c r="K60" s="130"/>
      <c r="L60" s="130"/>
      <c r="M60" s="130"/>
      <c r="N60" s="130"/>
      <c r="O60" s="130"/>
      <c r="P60" s="130"/>
      <c r="Q60" s="130"/>
      <c r="R60" s="130"/>
      <c r="S60" s="130"/>
      <c r="T60" s="214"/>
    </row>
    <row r="61" spans="1:21" ht="25.5" hidden="1" customHeight="1" x14ac:dyDescent="0.25">
      <c r="A61" s="807"/>
      <c r="B61" s="814"/>
      <c r="C61" s="611"/>
      <c r="D61" s="313" t="s">
        <v>389</v>
      </c>
      <c r="E61" s="609"/>
      <c r="F61" s="611"/>
      <c r="G61" s="799"/>
      <c r="H61" s="289"/>
      <c r="I61" s="256"/>
      <c r="J61" s="130"/>
      <c r="K61" s="130"/>
      <c r="L61" s="130"/>
      <c r="M61" s="130"/>
      <c r="N61" s="130"/>
      <c r="O61" s="130"/>
      <c r="P61" s="130"/>
      <c r="Q61" s="130"/>
      <c r="R61" s="130"/>
      <c r="S61" s="130"/>
      <c r="T61" s="214"/>
    </row>
    <row r="62" spans="1:21" ht="13.5" hidden="1" customHeight="1" x14ac:dyDescent="0.25">
      <c r="A62" s="806"/>
      <c r="B62" s="813" t="s">
        <v>48</v>
      </c>
      <c r="C62" s="610">
        <v>2210</v>
      </c>
      <c r="D62" s="462">
        <v>0</v>
      </c>
      <c r="E62" s="608" t="s">
        <v>22</v>
      </c>
      <c r="F62" s="610" t="s">
        <v>423</v>
      </c>
      <c r="G62" s="800"/>
      <c r="H62" s="288">
        <f>SUM(I62:T62)</f>
        <v>0</v>
      </c>
      <c r="I62" s="256"/>
      <c r="J62" s="130"/>
      <c r="K62" s="130"/>
      <c r="L62" s="130"/>
      <c r="M62" s="130"/>
      <c r="N62" s="130"/>
      <c r="O62" s="130"/>
      <c r="P62" s="130"/>
      <c r="Q62" s="130"/>
      <c r="R62" s="130"/>
      <c r="S62" s="130"/>
      <c r="T62" s="214"/>
      <c r="U62" t="s">
        <v>278</v>
      </c>
    </row>
    <row r="63" spans="1:21" ht="13.5" hidden="1" customHeight="1" x14ac:dyDescent="0.25">
      <c r="A63" s="807"/>
      <c r="B63" s="814"/>
      <c r="C63" s="611"/>
      <c r="D63" s="343" t="s">
        <v>277</v>
      </c>
      <c r="E63" s="609"/>
      <c r="F63" s="611"/>
      <c r="G63" s="801"/>
      <c r="H63" s="289"/>
      <c r="I63" s="256"/>
      <c r="J63" s="130"/>
      <c r="K63" s="130"/>
      <c r="L63" s="130"/>
      <c r="M63" s="130"/>
      <c r="N63" s="130"/>
      <c r="O63" s="130"/>
      <c r="P63" s="130"/>
      <c r="Q63" s="130"/>
      <c r="R63" s="130"/>
      <c r="S63" s="130"/>
      <c r="T63" s="214"/>
    </row>
    <row r="64" spans="1:21" ht="19.5" hidden="1" customHeight="1" x14ac:dyDescent="0.25">
      <c r="A64" s="423"/>
      <c r="B64" s="748" t="s">
        <v>99</v>
      </c>
      <c r="C64" s="749"/>
      <c r="D64" s="12">
        <f>D65+D67+D69</f>
        <v>0</v>
      </c>
      <c r="E64" s="20"/>
      <c r="F64" s="19"/>
      <c r="G64" s="176"/>
      <c r="H64" s="193"/>
      <c r="I64" s="255"/>
      <c r="J64" s="139"/>
      <c r="K64" s="139"/>
      <c r="L64" s="139"/>
      <c r="M64" s="139"/>
      <c r="N64" s="139"/>
      <c r="O64" s="139"/>
      <c r="P64" s="139"/>
      <c r="Q64" s="139"/>
      <c r="R64" s="139"/>
      <c r="S64" s="139"/>
      <c r="T64" s="213"/>
      <c r="U64" s="4"/>
    </row>
    <row r="65" spans="1:21" ht="15" hidden="1" customHeight="1" x14ac:dyDescent="0.25">
      <c r="A65" s="626"/>
      <c r="B65" s="604" t="s">
        <v>467</v>
      </c>
      <c r="C65" s="610">
        <v>2210</v>
      </c>
      <c r="D65" s="462">
        <v>0</v>
      </c>
      <c r="E65" s="608" t="s">
        <v>22</v>
      </c>
      <c r="F65" s="610" t="s">
        <v>423</v>
      </c>
      <c r="G65" s="800"/>
      <c r="H65" s="288">
        <f>SUM(I65:T65)</f>
        <v>0</v>
      </c>
      <c r="I65" s="256"/>
      <c r="J65" s="130"/>
      <c r="K65" s="130"/>
      <c r="L65" s="130"/>
      <c r="M65" s="130"/>
      <c r="N65" s="130"/>
      <c r="O65" s="130"/>
      <c r="P65" s="130"/>
      <c r="Q65" s="130"/>
      <c r="R65" s="130"/>
      <c r="S65" s="130"/>
      <c r="T65" s="214"/>
    </row>
    <row r="66" spans="1:21" ht="14.25" hidden="1" customHeight="1" x14ac:dyDescent="0.25">
      <c r="A66" s="627"/>
      <c r="B66" s="605"/>
      <c r="C66" s="611"/>
      <c r="D66" s="313" t="s">
        <v>237</v>
      </c>
      <c r="E66" s="609"/>
      <c r="F66" s="611"/>
      <c r="G66" s="801"/>
      <c r="H66" s="289"/>
      <c r="I66" s="256"/>
      <c r="J66" s="130"/>
      <c r="K66" s="130"/>
      <c r="L66" s="130"/>
      <c r="M66" s="130"/>
      <c r="N66" s="130"/>
      <c r="O66" s="130"/>
      <c r="P66" s="130"/>
      <c r="Q66" s="130"/>
      <c r="R66" s="130"/>
      <c r="S66" s="130"/>
      <c r="T66" s="214"/>
    </row>
    <row r="67" spans="1:21" ht="15" hidden="1" customHeight="1" x14ac:dyDescent="0.25">
      <c r="A67" s="626"/>
      <c r="B67" s="604" t="s">
        <v>356</v>
      </c>
      <c r="C67" s="610">
        <v>2210</v>
      </c>
      <c r="D67" s="321">
        <v>0</v>
      </c>
      <c r="E67" s="608" t="s">
        <v>22</v>
      </c>
      <c r="F67" s="610" t="s">
        <v>423</v>
      </c>
      <c r="G67" s="800"/>
      <c r="H67" s="289">
        <f>S67</f>
        <v>0</v>
      </c>
      <c r="I67" s="256"/>
      <c r="J67" s="130"/>
      <c r="K67" s="130"/>
      <c r="L67" s="130"/>
      <c r="M67" s="130"/>
      <c r="N67" s="130"/>
      <c r="O67" s="130"/>
      <c r="P67" s="130"/>
      <c r="Q67" s="130"/>
      <c r="R67" s="130"/>
      <c r="S67" s="130"/>
      <c r="T67" s="214"/>
      <c r="U67" s="57" t="s">
        <v>112</v>
      </c>
    </row>
    <row r="68" spans="1:21" ht="18" hidden="1" customHeight="1" x14ac:dyDescent="0.25">
      <c r="A68" s="627"/>
      <c r="B68" s="605"/>
      <c r="C68" s="611"/>
      <c r="D68" s="321" t="s">
        <v>357</v>
      </c>
      <c r="E68" s="609"/>
      <c r="F68" s="611"/>
      <c r="G68" s="801"/>
      <c r="H68" s="289"/>
      <c r="I68" s="256"/>
      <c r="J68" s="130"/>
      <c r="K68" s="130"/>
      <c r="L68" s="130"/>
      <c r="M68" s="130"/>
      <c r="N68" s="130"/>
      <c r="O68" s="130"/>
      <c r="P68" s="130"/>
      <c r="Q68" s="130"/>
      <c r="R68" s="130"/>
      <c r="S68" s="130"/>
      <c r="T68" s="214"/>
      <c r="U68" s="57"/>
    </row>
    <row r="69" spans="1:21" ht="22.5" hidden="1" customHeight="1" x14ac:dyDescent="0.25">
      <c r="A69" s="626"/>
      <c r="B69" s="604" t="s">
        <v>252</v>
      </c>
      <c r="C69" s="610">
        <v>2210</v>
      </c>
      <c r="D69" s="320">
        <v>0</v>
      </c>
      <c r="E69" s="608" t="s">
        <v>22</v>
      </c>
      <c r="F69" s="610" t="s">
        <v>423</v>
      </c>
      <c r="G69" s="800"/>
      <c r="H69" s="289">
        <f>R69+M69</f>
        <v>0</v>
      </c>
      <c r="I69" s="256"/>
      <c r="J69" s="130"/>
      <c r="K69" s="130"/>
      <c r="L69" s="130"/>
      <c r="M69" s="130"/>
      <c r="N69" s="130"/>
      <c r="O69" s="130"/>
      <c r="P69" s="130"/>
      <c r="Q69" s="130"/>
      <c r="R69" s="130"/>
      <c r="S69" s="130"/>
      <c r="T69" s="214"/>
      <c r="U69" s="57" t="s">
        <v>254</v>
      </c>
    </row>
    <row r="70" spans="1:21" ht="18.75" hidden="1" customHeight="1" x14ac:dyDescent="0.25">
      <c r="A70" s="627"/>
      <c r="B70" s="605"/>
      <c r="C70" s="611"/>
      <c r="D70" s="321" t="s">
        <v>253</v>
      </c>
      <c r="E70" s="609"/>
      <c r="F70" s="611"/>
      <c r="G70" s="801"/>
      <c r="H70" s="289"/>
      <c r="I70" s="256"/>
      <c r="J70" s="130"/>
      <c r="K70" s="130"/>
      <c r="L70" s="130"/>
      <c r="M70" s="130"/>
      <c r="N70" s="130"/>
      <c r="O70" s="130"/>
      <c r="P70" s="130"/>
      <c r="Q70" s="130"/>
      <c r="R70" s="130"/>
      <c r="S70" s="130"/>
      <c r="T70" s="214"/>
      <c r="U70" s="57"/>
    </row>
    <row r="71" spans="1:21" ht="18" hidden="1" customHeight="1" x14ac:dyDescent="0.25">
      <c r="A71" s="423"/>
      <c r="B71" s="808" t="s">
        <v>13</v>
      </c>
      <c r="C71" s="809"/>
      <c r="D71" s="12">
        <f>D72+D74+D76+D78+D80</f>
        <v>0</v>
      </c>
      <c r="E71" s="8"/>
      <c r="F71" s="5"/>
      <c r="G71" s="175"/>
      <c r="H71" s="193"/>
      <c r="I71" s="255"/>
      <c r="J71" s="139"/>
      <c r="K71" s="139"/>
      <c r="L71" s="139"/>
      <c r="M71" s="139"/>
      <c r="N71" s="139"/>
      <c r="O71" s="139"/>
      <c r="P71" s="139"/>
      <c r="Q71" s="139"/>
      <c r="R71" s="139"/>
      <c r="S71" s="139"/>
      <c r="T71" s="213"/>
    </row>
    <row r="72" spans="1:21" ht="13.5" hidden="1" customHeight="1" x14ac:dyDescent="0.25">
      <c r="A72" s="626"/>
      <c r="B72" s="604" t="s">
        <v>605</v>
      </c>
      <c r="C72" s="610">
        <v>2210</v>
      </c>
      <c r="D72" s="462">
        <v>0</v>
      </c>
      <c r="E72" s="608" t="s">
        <v>22</v>
      </c>
      <c r="F72" s="610" t="s">
        <v>423</v>
      </c>
      <c r="G72" s="798"/>
      <c r="H72" s="288">
        <f>SUM(I72:T72)</f>
        <v>0</v>
      </c>
      <c r="I72" s="256"/>
      <c r="J72" s="130"/>
      <c r="K72" s="130"/>
      <c r="L72" s="130"/>
      <c r="M72" s="130"/>
      <c r="N72" s="130"/>
      <c r="O72" s="130"/>
      <c r="P72" s="130"/>
      <c r="Q72" s="130"/>
      <c r="R72" s="130"/>
      <c r="S72" s="130"/>
      <c r="T72" s="214"/>
      <c r="U72" t="s">
        <v>151</v>
      </c>
    </row>
    <row r="73" spans="1:21" ht="25.5" hidden="1" customHeight="1" x14ac:dyDescent="0.25">
      <c r="A73" s="627"/>
      <c r="B73" s="605"/>
      <c r="C73" s="611"/>
      <c r="D73" s="313" t="s">
        <v>317</v>
      </c>
      <c r="E73" s="609"/>
      <c r="F73" s="611"/>
      <c r="G73" s="799"/>
      <c r="H73" s="289"/>
      <c r="I73" s="256"/>
      <c r="J73" s="130"/>
      <c r="K73" s="130"/>
      <c r="L73" s="130"/>
      <c r="M73" s="130"/>
      <c r="N73" s="130"/>
      <c r="O73" s="130"/>
      <c r="P73" s="130"/>
      <c r="Q73" s="130"/>
      <c r="R73" s="130"/>
      <c r="S73" s="130"/>
      <c r="T73" s="214"/>
      <c r="U73" s="70"/>
    </row>
    <row r="74" spans="1:21" ht="13.5" hidden="1" customHeight="1" x14ac:dyDescent="0.25">
      <c r="A74" s="626"/>
      <c r="B74" s="604" t="s">
        <v>339</v>
      </c>
      <c r="C74" s="610">
        <v>2210</v>
      </c>
      <c r="D74" s="451">
        <v>0</v>
      </c>
      <c r="E74" s="608" t="s">
        <v>22</v>
      </c>
      <c r="F74" s="610" t="s">
        <v>423</v>
      </c>
      <c r="G74" s="800"/>
      <c r="H74" s="289">
        <f>S74</f>
        <v>0</v>
      </c>
      <c r="I74" s="256"/>
      <c r="J74" s="130"/>
      <c r="K74" s="130"/>
      <c r="L74" s="130"/>
      <c r="M74" s="130"/>
      <c r="N74" s="130"/>
      <c r="O74" s="130"/>
      <c r="P74" s="130"/>
      <c r="Q74" s="130"/>
      <c r="R74" s="130"/>
      <c r="S74" s="130"/>
      <c r="T74" s="214"/>
      <c r="U74" s="70" t="s">
        <v>120</v>
      </c>
    </row>
    <row r="75" spans="1:21" ht="13.5" hidden="1" customHeight="1" x14ac:dyDescent="0.25">
      <c r="A75" s="627"/>
      <c r="B75" s="605"/>
      <c r="C75" s="611"/>
      <c r="D75" s="313" t="s">
        <v>340</v>
      </c>
      <c r="E75" s="609"/>
      <c r="F75" s="611"/>
      <c r="G75" s="801"/>
      <c r="H75" s="289"/>
      <c r="I75" s="256"/>
      <c r="J75" s="130"/>
      <c r="K75" s="130"/>
      <c r="L75" s="130"/>
      <c r="M75" s="130"/>
      <c r="N75" s="130"/>
      <c r="O75" s="130"/>
      <c r="P75" s="130"/>
      <c r="Q75" s="130"/>
      <c r="R75" s="130"/>
      <c r="S75" s="130"/>
      <c r="T75" s="214"/>
      <c r="U75" s="70"/>
    </row>
    <row r="76" spans="1:21" ht="18.75" hidden="1" customHeight="1" x14ac:dyDescent="0.25">
      <c r="A76" s="449"/>
      <c r="B76" s="604" t="s">
        <v>396</v>
      </c>
      <c r="C76" s="610">
        <v>2210</v>
      </c>
      <c r="D76" s="451">
        <v>0</v>
      </c>
      <c r="E76" s="608" t="s">
        <v>22</v>
      </c>
      <c r="F76" s="610" t="s">
        <v>423</v>
      </c>
      <c r="G76" s="798"/>
      <c r="H76" s="289">
        <f>S76</f>
        <v>0</v>
      </c>
      <c r="I76" s="256"/>
      <c r="J76" s="130"/>
      <c r="K76" s="130"/>
      <c r="L76" s="130"/>
      <c r="M76" s="130"/>
      <c r="N76" s="130"/>
      <c r="O76" s="130"/>
      <c r="P76" s="130"/>
      <c r="Q76" s="130"/>
      <c r="R76" s="130"/>
      <c r="S76" s="130"/>
      <c r="T76" s="214"/>
      <c r="U76" s="70"/>
    </row>
    <row r="77" spans="1:21" ht="18.75" hidden="1" customHeight="1" x14ac:dyDescent="0.25">
      <c r="A77" s="449"/>
      <c r="B77" s="605"/>
      <c r="C77" s="611"/>
      <c r="D77" s="313" t="s">
        <v>395</v>
      </c>
      <c r="E77" s="609"/>
      <c r="F77" s="611"/>
      <c r="G77" s="799"/>
      <c r="H77" s="289"/>
      <c r="I77" s="256"/>
      <c r="J77" s="130"/>
      <c r="K77" s="130"/>
      <c r="L77" s="130"/>
      <c r="M77" s="130"/>
      <c r="N77" s="130"/>
      <c r="O77" s="130"/>
      <c r="P77" s="130"/>
      <c r="Q77" s="130"/>
      <c r="R77" s="130"/>
      <c r="S77" s="130"/>
      <c r="T77" s="214"/>
      <c r="U77" s="70"/>
    </row>
    <row r="78" spans="1:21" ht="19.5" hidden="1" customHeight="1" x14ac:dyDescent="0.25">
      <c r="A78" s="449"/>
      <c r="B78" s="604" t="s">
        <v>391</v>
      </c>
      <c r="C78" s="610">
        <v>2210</v>
      </c>
      <c r="D78" s="451">
        <v>0</v>
      </c>
      <c r="E78" s="608" t="s">
        <v>22</v>
      </c>
      <c r="F78" s="610" t="s">
        <v>423</v>
      </c>
      <c r="G78" s="798"/>
      <c r="H78" s="289">
        <f>S78</f>
        <v>0</v>
      </c>
      <c r="I78" s="256"/>
      <c r="J78" s="130"/>
      <c r="K78" s="130"/>
      <c r="L78" s="130"/>
      <c r="M78" s="130"/>
      <c r="N78" s="130"/>
      <c r="O78" s="130"/>
      <c r="P78" s="130"/>
      <c r="Q78" s="130"/>
      <c r="R78" s="130"/>
      <c r="S78" s="130"/>
      <c r="T78" s="214"/>
      <c r="U78" s="70"/>
    </row>
    <row r="79" spans="1:21" ht="18.75" hidden="1" customHeight="1" x14ac:dyDescent="0.25">
      <c r="A79" s="449"/>
      <c r="B79" s="605"/>
      <c r="C79" s="611"/>
      <c r="D79" s="313" t="s">
        <v>398</v>
      </c>
      <c r="E79" s="609"/>
      <c r="F79" s="611"/>
      <c r="G79" s="799"/>
      <c r="H79" s="289"/>
      <c r="I79" s="256"/>
      <c r="J79" s="130"/>
      <c r="K79" s="130"/>
      <c r="L79" s="130"/>
      <c r="M79" s="130"/>
      <c r="N79" s="130"/>
      <c r="O79" s="130"/>
      <c r="P79" s="130"/>
      <c r="Q79" s="130"/>
      <c r="R79" s="130"/>
      <c r="S79" s="130"/>
      <c r="T79" s="214"/>
      <c r="U79" s="70"/>
    </row>
    <row r="80" spans="1:21" ht="18" hidden="1" customHeight="1" x14ac:dyDescent="0.25">
      <c r="A80" s="449"/>
      <c r="B80" s="604" t="s">
        <v>392</v>
      </c>
      <c r="C80" s="610">
        <v>2210</v>
      </c>
      <c r="D80" s="451">
        <v>0</v>
      </c>
      <c r="E80" s="608" t="s">
        <v>22</v>
      </c>
      <c r="F80" s="610" t="s">
        <v>423</v>
      </c>
      <c r="G80" s="798"/>
      <c r="H80" s="289">
        <f>S80</f>
        <v>0</v>
      </c>
      <c r="I80" s="256"/>
      <c r="J80" s="130"/>
      <c r="K80" s="130"/>
      <c r="L80" s="130"/>
      <c r="M80" s="130"/>
      <c r="N80" s="130"/>
      <c r="O80" s="130"/>
      <c r="P80" s="130"/>
      <c r="Q80" s="130"/>
      <c r="R80" s="130"/>
      <c r="S80" s="130"/>
      <c r="T80" s="214"/>
      <c r="U80" s="70"/>
    </row>
    <row r="81" spans="1:49" ht="16.5" hidden="1" customHeight="1" x14ac:dyDescent="0.25">
      <c r="A81" s="449"/>
      <c r="B81" s="605"/>
      <c r="C81" s="611"/>
      <c r="D81" s="308" t="s">
        <v>397</v>
      </c>
      <c r="E81" s="609"/>
      <c r="F81" s="611"/>
      <c r="G81" s="799"/>
      <c r="H81" s="289"/>
      <c r="I81" s="256"/>
      <c r="J81" s="130"/>
      <c r="K81" s="130"/>
      <c r="L81" s="130"/>
      <c r="M81" s="130"/>
      <c r="N81" s="130"/>
      <c r="O81" s="130"/>
      <c r="P81" s="130"/>
      <c r="Q81" s="130"/>
      <c r="R81" s="130"/>
      <c r="S81" s="130"/>
      <c r="T81" s="214"/>
      <c r="U81" s="70"/>
    </row>
    <row r="82" spans="1:49" ht="18.75" hidden="1" customHeight="1" x14ac:dyDescent="0.25">
      <c r="A82" s="423"/>
      <c r="B82" s="748" t="s">
        <v>24</v>
      </c>
      <c r="C82" s="749"/>
      <c r="D82" s="12">
        <f>D83+D85</f>
        <v>0</v>
      </c>
      <c r="E82" s="20"/>
      <c r="F82" s="19"/>
      <c r="G82" s="176"/>
      <c r="H82" s="193"/>
      <c r="I82" s="255"/>
      <c r="J82" s="139"/>
      <c r="K82" s="139"/>
      <c r="L82" s="139"/>
      <c r="M82" s="139"/>
      <c r="N82" s="139"/>
      <c r="O82" s="139"/>
      <c r="P82" s="139"/>
      <c r="Q82" s="139"/>
      <c r="R82" s="139"/>
      <c r="S82" s="139"/>
      <c r="T82" s="213"/>
    </row>
    <row r="83" spans="1:49" ht="14.25" hidden="1" customHeight="1" x14ac:dyDescent="0.25">
      <c r="A83" s="626"/>
      <c r="B83" s="604" t="s">
        <v>606</v>
      </c>
      <c r="C83" s="610">
        <v>2210</v>
      </c>
      <c r="D83" s="462">
        <v>0</v>
      </c>
      <c r="E83" s="608" t="s">
        <v>22</v>
      </c>
      <c r="F83" s="610" t="s">
        <v>423</v>
      </c>
      <c r="G83" s="798"/>
      <c r="H83" s="288">
        <f>L83+M83</f>
        <v>0</v>
      </c>
      <c r="I83" s="256"/>
      <c r="J83" s="130"/>
      <c r="K83" s="130"/>
      <c r="L83" s="130"/>
      <c r="M83" s="130"/>
      <c r="N83" s="130"/>
      <c r="O83" s="130"/>
      <c r="P83" s="130"/>
      <c r="Q83" s="130"/>
      <c r="R83" s="130"/>
      <c r="S83" s="130"/>
      <c r="T83" s="214"/>
      <c r="U83" s="812" t="s">
        <v>228</v>
      </c>
      <c r="V83" s="812"/>
      <c r="W83" s="812"/>
      <c r="X83" s="812"/>
      <c r="Y83" s="80"/>
      <c r="Z83" s="80"/>
    </row>
    <row r="84" spans="1:49" ht="27.75" hidden="1" customHeight="1" x14ac:dyDescent="0.25">
      <c r="A84" s="627"/>
      <c r="B84" s="605"/>
      <c r="C84" s="611"/>
      <c r="D84" s="313" t="s">
        <v>225</v>
      </c>
      <c r="E84" s="609"/>
      <c r="F84" s="611"/>
      <c r="G84" s="799"/>
      <c r="H84" s="289"/>
      <c r="I84" s="256"/>
      <c r="J84" s="130"/>
      <c r="K84" s="130"/>
      <c r="L84" s="130"/>
      <c r="M84" s="130"/>
      <c r="N84" s="130"/>
      <c r="O84" s="130"/>
      <c r="P84" s="130"/>
      <c r="Q84" s="130"/>
      <c r="R84" s="130"/>
      <c r="S84" s="130"/>
      <c r="T84" s="214"/>
      <c r="U84" s="93"/>
      <c r="V84" s="80"/>
      <c r="W84" s="80"/>
      <c r="X84" s="80"/>
      <c r="Y84" s="80"/>
      <c r="Z84" s="80"/>
    </row>
    <row r="85" spans="1:49" ht="18" hidden="1" customHeight="1" x14ac:dyDescent="0.25">
      <c r="A85" s="626"/>
      <c r="B85" s="604" t="s">
        <v>363</v>
      </c>
      <c r="C85" s="610">
        <v>2210</v>
      </c>
      <c r="D85" s="462">
        <v>0</v>
      </c>
      <c r="E85" s="608" t="s">
        <v>22</v>
      </c>
      <c r="F85" s="610" t="s">
        <v>423</v>
      </c>
      <c r="G85" s="800"/>
      <c r="H85" s="288">
        <f>S85</f>
        <v>0</v>
      </c>
      <c r="I85" s="256"/>
      <c r="J85" s="130"/>
      <c r="K85" s="130"/>
      <c r="L85" s="130"/>
      <c r="M85" s="130"/>
      <c r="N85" s="130"/>
      <c r="O85" s="130"/>
      <c r="P85" s="130"/>
      <c r="Q85" s="130"/>
      <c r="R85" s="130"/>
      <c r="S85" s="130"/>
      <c r="T85" s="214"/>
      <c r="U85" s="62"/>
      <c r="V85" s="79"/>
      <c r="W85" s="79"/>
      <c r="X85" s="79"/>
    </row>
    <row r="86" spans="1:49" ht="23.25" hidden="1" customHeight="1" x14ac:dyDescent="0.25">
      <c r="A86" s="627"/>
      <c r="B86" s="605"/>
      <c r="C86" s="611"/>
      <c r="D86" s="313" t="s">
        <v>364</v>
      </c>
      <c r="E86" s="609"/>
      <c r="F86" s="611"/>
      <c r="G86" s="801"/>
      <c r="H86" s="289"/>
      <c r="I86" s="256"/>
      <c r="J86" s="130"/>
      <c r="K86" s="130"/>
      <c r="L86" s="130"/>
      <c r="M86" s="130"/>
      <c r="N86" s="130"/>
      <c r="O86" s="130"/>
      <c r="P86" s="130"/>
      <c r="Q86" s="130"/>
      <c r="R86" s="130"/>
      <c r="S86" s="130"/>
      <c r="T86" s="214"/>
      <c r="U86" s="62"/>
      <c r="V86" s="79"/>
      <c r="W86" s="79"/>
      <c r="X86" s="79"/>
    </row>
    <row r="87" spans="1:49" ht="18.75" hidden="1" customHeight="1" x14ac:dyDescent="0.25">
      <c r="A87" s="424"/>
      <c r="B87" s="71" t="s">
        <v>65</v>
      </c>
      <c r="C87" s="72">
        <v>2210</v>
      </c>
      <c r="D87" s="91">
        <f>D88+D90</f>
        <v>0</v>
      </c>
      <c r="E87" s="73"/>
      <c r="F87" s="73"/>
      <c r="G87" s="177"/>
      <c r="H87" s="194"/>
      <c r="I87" s="257"/>
      <c r="J87" s="131"/>
      <c r="K87" s="131"/>
      <c r="L87" s="131"/>
      <c r="M87" s="131"/>
      <c r="N87" s="131"/>
      <c r="O87" s="131"/>
      <c r="P87" s="131"/>
      <c r="Q87" s="131"/>
      <c r="R87" s="131"/>
      <c r="S87" s="131"/>
      <c r="T87" s="215"/>
    </row>
    <row r="88" spans="1:49" ht="12.75" hidden="1" customHeight="1" x14ac:dyDescent="0.25">
      <c r="A88" s="786"/>
      <c r="B88" s="810" t="s">
        <v>468</v>
      </c>
      <c r="C88" s="610">
        <v>2210</v>
      </c>
      <c r="D88" s="451">
        <v>0</v>
      </c>
      <c r="E88" s="608" t="s">
        <v>22</v>
      </c>
      <c r="F88" s="610" t="s">
        <v>423</v>
      </c>
      <c r="G88" s="800"/>
      <c r="H88" s="288">
        <f>SUM(I88:T88)</f>
        <v>0</v>
      </c>
      <c r="I88" s="256"/>
      <c r="J88" s="130"/>
      <c r="K88" s="130"/>
      <c r="L88" s="130"/>
      <c r="M88" s="130"/>
      <c r="N88" s="130"/>
      <c r="O88" s="130"/>
      <c r="P88" s="130"/>
      <c r="Q88" s="130"/>
      <c r="R88" s="130"/>
      <c r="S88" s="130"/>
      <c r="T88" s="214"/>
      <c r="U88" s="59" t="s">
        <v>231</v>
      </c>
    </row>
    <row r="89" spans="1:49" ht="13.5" hidden="1" customHeight="1" x14ac:dyDescent="0.25">
      <c r="A89" s="627"/>
      <c r="B89" s="811"/>
      <c r="C89" s="611"/>
      <c r="D89" s="313" t="s">
        <v>226</v>
      </c>
      <c r="E89" s="609"/>
      <c r="F89" s="611"/>
      <c r="G89" s="801"/>
      <c r="H89" s="289"/>
      <c r="I89" s="256"/>
      <c r="J89" s="130"/>
      <c r="K89" s="130"/>
      <c r="L89" s="130"/>
      <c r="M89" s="130"/>
      <c r="N89" s="130"/>
      <c r="O89" s="130"/>
      <c r="P89" s="130"/>
      <c r="Q89" s="130"/>
      <c r="R89" s="130"/>
      <c r="S89" s="130"/>
      <c r="T89" s="214"/>
      <c r="AW89">
        <v>0.5</v>
      </c>
    </row>
    <row r="90" spans="1:49" ht="21.75" hidden="1" customHeight="1" x14ac:dyDescent="0.25">
      <c r="A90" s="449"/>
      <c r="B90" s="604" t="s">
        <v>358</v>
      </c>
      <c r="C90" s="610">
        <v>2210</v>
      </c>
      <c r="D90" s="313">
        <v>0</v>
      </c>
      <c r="E90" s="608" t="s">
        <v>22</v>
      </c>
      <c r="F90" s="610" t="s">
        <v>423</v>
      </c>
      <c r="G90" s="800"/>
      <c r="H90" s="289">
        <f>S90</f>
        <v>0</v>
      </c>
      <c r="I90" s="256"/>
      <c r="J90" s="130"/>
      <c r="K90" s="130"/>
      <c r="L90" s="130"/>
      <c r="M90" s="130"/>
      <c r="N90" s="130"/>
      <c r="O90" s="130"/>
      <c r="P90" s="130"/>
      <c r="Q90" s="130"/>
      <c r="R90" s="130"/>
      <c r="S90" s="130"/>
      <c r="T90" s="214"/>
    </row>
    <row r="91" spans="1:49" ht="19.5" hidden="1" customHeight="1" x14ac:dyDescent="0.25">
      <c r="A91" s="449"/>
      <c r="B91" s="605"/>
      <c r="C91" s="611"/>
      <c r="D91" s="308" t="s">
        <v>359</v>
      </c>
      <c r="E91" s="609"/>
      <c r="F91" s="611"/>
      <c r="G91" s="801"/>
      <c r="H91" s="289"/>
      <c r="I91" s="256"/>
      <c r="J91" s="130"/>
      <c r="K91" s="130"/>
      <c r="L91" s="130"/>
      <c r="M91" s="130"/>
      <c r="N91" s="130"/>
      <c r="O91" s="130"/>
      <c r="P91" s="130"/>
      <c r="Q91" s="130"/>
      <c r="R91" s="130"/>
      <c r="S91" s="130"/>
      <c r="T91" s="214"/>
    </row>
    <row r="92" spans="1:49" ht="18" hidden="1" customHeight="1" x14ac:dyDescent="0.25">
      <c r="A92" s="423"/>
      <c r="B92" s="808" t="s">
        <v>25</v>
      </c>
      <c r="C92" s="809"/>
      <c r="D92" s="12">
        <f>D93+D105+D109+D117+D101+D103+D113+D115+D95+D97+D111+D119+D107+D99</f>
        <v>0</v>
      </c>
      <c r="E92" s="8"/>
      <c r="F92" s="5"/>
      <c r="G92" s="175"/>
      <c r="H92" s="193"/>
      <c r="I92" s="255"/>
      <c r="J92" s="139"/>
      <c r="K92" s="139"/>
      <c r="L92" s="139"/>
      <c r="M92" s="139"/>
      <c r="N92" s="139"/>
      <c r="O92" s="139"/>
      <c r="P92" s="139"/>
      <c r="Q92" s="139"/>
      <c r="R92" s="139"/>
      <c r="S92" s="139"/>
      <c r="T92" s="213"/>
    </row>
    <row r="93" spans="1:49" ht="12.75" hidden="1" customHeight="1" x14ac:dyDescent="0.25">
      <c r="A93" s="626"/>
      <c r="B93" s="604" t="s">
        <v>309</v>
      </c>
      <c r="C93" s="642">
        <v>2210</v>
      </c>
      <c r="D93" s="462">
        <v>0</v>
      </c>
      <c r="E93" s="608" t="s">
        <v>22</v>
      </c>
      <c r="F93" s="610" t="s">
        <v>423</v>
      </c>
      <c r="G93" s="798"/>
      <c r="H93" s="288">
        <f>P93</f>
        <v>0</v>
      </c>
      <c r="I93" s="256"/>
      <c r="J93" s="130"/>
      <c r="K93" s="130"/>
      <c r="L93" s="130"/>
      <c r="M93" s="130"/>
      <c r="N93" s="130"/>
      <c r="O93" s="130"/>
      <c r="P93" s="130"/>
      <c r="Q93" s="130"/>
      <c r="R93" s="130"/>
      <c r="S93" s="130"/>
      <c r="T93" s="214"/>
      <c r="U93" s="34" t="s">
        <v>310</v>
      </c>
    </row>
    <row r="94" spans="1:49" ht="16.5" hidden="1" customHeight="1" x14ac:dyDescent="0.25">
      <c r="A94" s="627"/>
      <c r="B94" s="605"/>
      <c r="C94" s="643"/>
      <c r="D94" s="313" t="s">
        <v>311</v>
      </c>
      <c r="E94" s="609"/>
      <c r="F94" s="611"/>
      <c r="G94" s="799"/>
      <c r="H94" s="289"/>
      <c r="I94" s="256"/>
      <c r="J94" s="130"/>
      <c r="K94" s="130"/>
      <c r="L94" s="130"/>
      <c r="M94" s="130"/>
      <c r="N94" s="130"/>
      <c r="O94" s="130"/>
      <c r="P94" s="130"/>
      <c r="Q94" s="130"/>
      <c r="R94" s="130"/>
      <c r="S94" s="130"/>
      <c r="T94" s="214"/>
      <c r="U94" s="70"/>
    </row>
    <row r="95" spans="1:49" ht="16.5" hidden="1" customHeight="1" x14ac:dyDescent="0.25">
      <c r="A95" s="449"/>
      <c r="B95" s="604" t="s">
        <v>314</v>
      </c>
      <c r="C95" s="642">
        <v>2210</v>
      </c>
      <c r="D95" s="451">
        <v>0</v>
      </c>
      <c r="E95" s="608" t="s">
        <v>22</v>
      </c>
      <c r="F95" s="610" t="s">
        <v>423</v>
      </c>
      <c r="G95" s="798"/>
      <c r="H95" s="289">
        <f>P95</f>
        <v>0</v>
      </c>
      <c r="I95" s="256"/>
      <c r="J95" s="130"/>
      <c r="K95" s="130"/>
      <c r="L95" s="130"/>
      <c r="M95" s="130"/>
      <c r="N95" s="130"/>
      <c r="O95" s="130"/>
      <c r="P95" s="130"/>
      <c r="Q95" s="130"/>
      <c r="R95" s="130"/>
      <c r="S95" s="130"/>
      <c r="T95" s="214"/>
      <c r="U95" s="70"/>
    </row>
    <row r="96" spans="1:49" ht="11.25" hidden="1" customHeight="1" x14ac:dyDescent="0.25">
      <c r="A96" s="449"/>
      <c r="B96" s="605"/>
      <c r="C96" s="643"/>
      <c r="D96" s="313" t="s">
        <v>315</v>
      </c>
      <c r="E96" s="609"/>
      <c r="F96" s="611"/>
      <c r="G96" s="799"/>
      <c r="H96" s="289"/>
      <c r="I96" s="256"/>
      <c r="J96" s="130"/>
      <c r="K96" s="130"/>
      <c r="L96" s="130"/>
      <c r="M96" s="130"/>
      <c r="N96" s="130"/>
      <c r="O96" s="130"/>
      <c r="P96" s="130"/>
      <c r="Q96" s="130"/>
      <c r="R96" s="130"/>
      <c r="S96" s="130"/>
      <c r="T96" s="214"/>
      <c r="U96" s="70"/>
    </row>
    <row r="97" spans="1:23" ht="13.5" hidden="1" customHeight="1" x14ac:dyDescent="0.25">
      <c r="A97" s="449"/>
      <c r="B97" s="604" t="s">
        <v>320</v>
      </c>
      <c r="C97" s="439">
        <v>2210</v>
      </c>
      <c r="D97" s="451">
        <v>0</v>
      </c>
      <c r="E97" s="608" t="s">
        <v>22</v>
      </c>
      <c r="F97" s="610" t="s">
        <v>423</v>
      </c>
      <c r="G97" s="800"/>
      <c r="H97" s="289">
        <f>Q97</f>
        <v>0</v>
      </c>
      <c r="I97" s="256"/>
      <c r="J97" s="130"/>
      <c r="K97" s="130"/>
      <c r="L97" s="130"/>
      <c r="M97" s="130"/>
      <c r="N97" s="130"/>
      <c r="O97" s="130"/>
      <c r="P97" s="130"/>
      <c r="Q97" s="130"/>
      <c r="R97" s="130"/>
      <c r="S97" s="130"/>
      <c r="T97" s="214"/>
      <c r="U97" s="34"/>
      <c r="V97" s="34"/>
      <c r="W97" s="34"/>
    </row>
    <row r="98" spans="1:23" ht="13.5" hidden="1" customHeight="1" x14ac:dyDescent="0.25">
      <c r="A98" s="449"/>
      <c r="B98" s="605"/>
      <c r="C98" s="440"/>
      <c r="D98" s="313" t="s">
        <v>321</v>
      </c>
      <c r="E98" s="609"/>
      <c r="F98" s="611"/>
      <c r="G98" s="801"/>
      <c r="H98" s="289"/>
      <c r="I98" s="256"/>
      <c r="J98" s="130"/>
      <c r="K98" s="130"/>
      <c r="L98" s="130"/>
      <c r="M98" s="130"/>
      <c r="N98" s="130"/>
      <c r="O98" s="130"/>
      <c r="P98" s="130"/>
      <c r="Q98" s="130"/>
      <c r="R98" s="130"/>
      <c r="S98" s="130"/>
      <c r="T98" s="214"/>
      <c r="U98" s="34"/>
      <c r="V98" s="34"/>
      <c r="W98" s="34"/>
    </row>
    <row r="99" spans="1:23" ht="13.5" hidden="1" customHeight="1" x14ac:dyDescent="0.25">
      <c r="A99" s="449"/>
      <c r="B99" s="604" t="s">
        <v>404</v>
      </c>
      <c r="C99" s="439">
        <v>2210</v>
      </c>
      <c r="D99" s="451">
        <v>0</v>
      </c>
      <c r="E99" s="608" t="s">
        <v>22</v>
      </c>
      <c r="F99" s="610" t="s">
        <v>423</v>
      </c>
      <c r="G99" s="800"/>
      <c r="H99" s="289">
        <f>T99</f>
        <v>0</v>
      </c>
      <c r="I99" s="256"/>
      <c r="J99" s="130"/>
      <c r="K99" s="130"/>
      <c r="L99" s="130"/>
      <c r="M99" s="130"/>
      <c r="N99" s="130"/>
      <c r="O99" s="130"/>
      <c r="P99" s="130"/>
      <c r="Q99" s="130"/>
      <c r="R99" s="130"/>
      <c r="S99" s="130"/>
      <c r="T99" s="214"/>
      <c r="U99" s="34"/>
      <c r="V99" s="34"/>
      <c r="W99" s="34"/>
    </row>
    <row r="100" spans="1:23" ht="13.5" hidden="1" customHeight="1" x14ac:dyDescent="0.25">
      <c r="A100" s="449"/>
      <c r="B100" s="605"/>
      <c r="C100" s="440"/>
      <c r="D100" s="313" t="s">
        <v>199</v>
      </c>
      <c r="E100" s="609"/>
      <c r="F100" s="611"/>
      <c r="G100" s="801"/>
      <c r="H100" s="289"/>
      <c r="I100" s="256"/>
      <c r="J100" s="130"/>
      <c r="K100" s="130"/>
      <c r="L100" s="130"/>
      <c r="M100" s="130"/>
      <c r="N100" s="130"/>
      <c r="O100" s="130"/>
      <c r="P100" s="130"/>
      <c r="Q100" s="130"/>
      <c r="R100" s="130"/>
      <c r="S100" s="130"/>
      <c r="T100" s="214"/>
      <c r="U100" s="34"/>
      <c r="V100" s="34"/>
      <c r="W100" s="34"/>
    </row>
    <row r="101" spans="1:23" ht="12.75" hidden="1" customHeight="1" x14ac:dyDescent="0.25">
      <c r="A101" s="626"/>
      <c r="B101" s="604" t="s">
        <v>345</v>
      </c>
      <c r="C101" s="342">
        <v>2210</v>
      </c>
      <c r="D101" s="451">
        <v>0</v>
      </c>
      <c r="E101" s="608" t="s">
        <v>22</v>
      </c>
      <c r="F101" s="610" t="s">
        <v>423</v>
      </c>
      <c r="G101" s="800"/>
      <c r="H101" s="288">
        <f>SUM(I101:T101)</f>
        <v>0</v>
      </c>
      <c r="I101" s="256"/>
      <c r="J101" s="130"/>
      <c r="K101" s="130"/>
      <c r="L101" s="130"/>
      <c r="M101" s="130"/>
      <c r="N101" s="130"/>
      <c r="O101" s="130"/>
      <c r="P101" s="130"/>
      <c r="Q101" s="130"/>
      <c r="R101" s="130"/>
      <c r="S101" s="130"/>
      <c r="T101" s="214"/>
      <c r="U101" s="34" t="s">
        <v>131</v>
      </c>
      <c r="V101" s="34"/>
      <c r="W101" s="34"/>
    </row>
    <row r="102" spans="1:23" ht="15" hidden="1" customHeight="1" x14ac:dyDescent="0.25">
      <c r="A102" s="627"/>
      <c r="B102" s="605"/>
      <c r="C102" s="440"/>
      <c r="D102" s="313" t="s">
        <v>346</v>
      </c>
      <c r="E102" s="609"/>
      <c r="F102" s="611"/>
      <c r="G102" s="801"/>
      <c r="H102" s="289"/>
      <c r="I102" s="256"/>
      <c r="J102" s="130"/>
      <c r="K102" s="130"/>
      <c r="L102" s="130"/>
      <c r="M102" s="130"/>
      <c r="N102" s="130"/>
      <c r="O102" s="130"/>
      <c r="P102" s="130"/>
      <c r="Q102" s="130"/>
      <c r="R102" s="130"/>
      <c r="S102" s="130"/>
      <c r="T102" s="214"/>
      <c r="U102" s="70"/>
    </row>
    <row r="103" spans="1:23" ht="15.75" hidden="1" customHeight="1" x14ac:dyDescent="0.25">
      <c r="A103" s="626"/>
      <c r="B103" s="604" t="s">
        <v>368</v>
      </c>
      <c r="C103" s="342">
        <v>2210</v>
      </c>
      <c r="D103" s="451">
        <v>0</v>
      </c>
      <c r="E103" s="608" t="s">
        <v>22</v>
      </c>
      <c r="F103" s="610" t="s">
        <v>423</v>
      </c>
      <c r="G103" s="800"/>
      <c r="H103" s="289">
        <f>S103</f>
        <v>0</v>
      </c>
      <c r="I103" s="256"/>
      <c r="J103" s="130"/>
      <c r="K103" s="130"/>
      <c r="L103" s="130"/>
      <c r="M103" s="130"/>
      <c r="N103" s="130"/>
      <c r="O103" s="130"/>
      <c r="P103" s="130"/>
      <c r="Q103" s="130"/>
      <c r="R103" s="130"/>
      <c r="S103" s="130"/>
      <c r="T103" s="214"/>
      <c r="U103" s="70" t="s">
        <v>132</v>
      </c>
    </row>
    <row r="104" spans="1:23" ht="27.75" hidden="1" customHeight="1" x14ac:dyDescent="0.25">
      <c r="A104" s="627"/>
      <c r="B104" s="605"/>
      <c r="C104" s="342"/>
      <c r="D104" s="313" t="s">
        <v>369</v>
      </c>
      <c r="E104" s="609"/>
      <c r="F104" s="611"/>
      <c r="G104" s="801"/>
      <c r="H104" s="289"/>
      <c r="I104" s="256"/>
      <c r="J104" s="130"/>
      <c r="K104" s="130"/>
      <c r="L104" s="130"/>
      <c r="M104" s="130"/>
      <c r="N104" s="130"/>
      <c r="O104" s="130"/>
      <c r="P104" s="130"/>
      <c r="Q104" s="130"/>
      <c r="R104" s="130"/>
      <c r="S104" s="130"/>
      <c r="T104" s="214"/>
      <c r="U104" s="70"/>
    </row>
    <row r="105" spans="1:23" ht="13.5" hidden="1" customHeight="1" x14ac:dyDescent="0.25">
      <c r="A105" s="806"/>
      <c r="B105" s="604" t="s">
        <v>464</v>
      </c>
      <c r="C105" s="642">
        <v>2210</v>
      </c>
      <c r="D105" s="451">
        <v>0</v>
      </c>
      <c r="E105" s="608" t="s">
        <v>22</v>
      </c>
      <c r="F105" s="610" t="s">
        <v>423</v>
      </c>
      <c r="G105" s="800"/>
      <c r="H105" s="288">
        <f>S105</f>
        <v>0</v>
      </c>
      <c r="I105" s="256"/>
      <c r="J105" s="130"/>
      <c r="K105" s="130"/>
      <c r="L105" s="130"/>
      <c r="M105" s="130"/>
      <c r="N105" s="130"/>
      <c r="O105" s="130"/>
      <c r="P105" s="130"/>
      <c r="Q105" s="130"/>
      <c r="R105" s="130"/>
      <c r="S105" s="130"/>
      <c r="T105" s="214"/>
      <c r="U105" t="s">
        <v>145</v>
      </c>
    </row>
    <row r="106" spans="1:23" ht="24" hidden="1" customHeight="1" x14ac:dyDescent="0.25">
      <c r="A106" s="807"/>
      <c r="B106" s="605"/>
      <c r="C106" s="643"/>
      <c r="D106" s="313" t="s">
        <v>386</v>
      </c>
      <c r="E106" s="609"/>
      <c r="F106" s="611"/>
      <c r="G106" s="801"/>
      <c r="H106" s="289"/>
      <c r="I106" s="256"/>
      <c r="J106" s="130"/>
      <c r="K106" s="130"/>
      <c r="L106" s="130"/>
      <c r="M106" s="130"/>
      <c r="N106" s="130"/>
      <c r="O106" s="130"/>
      <c r="P106" s="130"/>
      <c r="Q106" s="130"/>
      <c r="R106" s="130"/>
      <c r="S106" s="130"/>
      <c r="T106" s="214"/>
      <c r="U106" s="57"/>
    </row>
    <row r="107" spans="1:23" ht="17.25" hidden="1" customHeight="1" x14ac:dyDescent="0.25">
      <c r="A107" s="425"/>
      <c r="B107" s="604" t="s">
        <v>402</v>
      </c>
      <c r="C107" s="642">
        <v>2210</v>
      </c>
      <c r="D107" s="451">
        <v>0</v>
      </c>
      <c r="E107" s="608" t="s">
        <v>22</v>
      </c>
      <c r="F107" s="610" t="s">
        <v>423</v>
      </c>
      <c r="G107" s="800"/>
      <c r="H107" s="289">
        <f>T107</f>
        <v>0</v>
      </c>
      <c r="I107" s="256"/>
      <c r="J107" s="130"/>
      <c r="K107" s="130"/>
      <c r="L107" s="130"/>
      <c r="M107" s="130"/>
      <c r="N107" s="130"/>
      <c r="O107" s="130"/>
      <c r="P107" s="130"/>
      <c r="Q107" s="130"/>
      <c r="R107" s="130"/>
      <c r="S107" s="130"/>
      <c r="T107" s="214"/>
      <c r="U107" s="57"/>
    </row>
    <row r="108" spans="1:23" ht="14.25" hidden="1" customHeight="1" x14ac:dyDescent="0.25">
      <c r="A108" s="425"/>
      <c r="B108" s="605"/>
      <c r="C108" s="643"/>
      <c r="D108" s="313" t="s">
        <v>403</v>
      </c>
      <c r="E108" s="609"/>
      <c r="F108" s="611"/>
      <c r="G108" s="801"/>
      <c r="H108" s="289"/>
      <c r="I108" s="256"/>
      <c r="J108" s="130"/>
      <c r="K108" s="130"/>
      <c r="L108" s="130"/>
      <c r="M108" s="130"/>
      <c r="N108" s="130"/>
      <c r="O108" s="130"/>
      <c r="P108" s="130"/>
      <c r="Q108" s="130"/>
      <c r="R108" s="130"/>
      <c r="S108" s="130"/>
      <c r="T108" s="214"/>
      <c r="U108" s="57"/>
    </row>
    <row r="109" spans="1:23" ht="12.75" hidden="1" customHeight="1" x14ac:dyDescent="0.25">
      <c r="A109" s="626"/>
      <c r="B109" s="604" t="s">
        <v>372</v>
      </c>
      <c r="C109" s="642">
        <v>2210</v>
      </c>
      <c r="D109" s="462">
        <v>0</v>
      </c>
      <c r="E109" s="608" t="s">
        <v>22</v>
      </c>
      <c r="F109" s="610" t="s">
        <v>423</v>
      </c>
      <c r="G109" s="800"/>
      <c r="H109" s="288">
        <f>S109</f>
        <v>0</v>
      </c>
      <c r="I109" s="256"/>
      <c r="J109" s="130"/>
      <c r="K109" s="130"/>
      <c r="L109" s="130"/>
      <c r="M109" s="130"/>
      <c r="N109" s="130"/>
      <c r="O109" s="130"/>
      <c r="P109" s="130"/>
      <c r="Q109" s="130"/>
      <c r="R109" s="130"/>
      <c r="S109" s="130"/>
      <c r="T109" s="214"/>
    </row>
    <row r="110" spans="1:23" ht="22.5" hidden="1" customHeight="1" x14ac:dyDescent="0.25">
      <c r="A110" s="627"/>
      <c r="B110" s="605"/>
      <c r="C110" s="643"/>
      <c r="D110" s="313" t="s">
        <v>373</v>
      </c>
      <c r="E110" s="609"/>
      <c r="F110" s="611"/>
      <c r="G110" s="805"/>
      <c r="H110" s="289"/>
      <c r="I110" s="256"/>
      <c r="J110" s="130"/>
      <c r="K110" s="130"/>
      <c r="L110" s="130"/>
      <c r="M110" s="130"/>
      <c r="N110" s="130"/>
      <c r="O110" s="130"/>
      <c r="P110" s="130"/>
      <c r="Q110" s="130"/>
      <c r="R110" s="130"/>
      <c r="S110" s="130"/>
      <c r="T110" s="214"/>
    </row>
    <row r="111" spans="1:23" ht="17.25" hidden="1" customHeight="1" x14ac:dyDescent="0.25">
      <c r="A111" s="449"/>
      <c r="B111" s="604" t="s">
        <v>607</v>
      </c>
      <c r="C111" s="642">
        <v>2210</v>
      </c>
      <c r="D111" s="451">
        <v>0</v>
      </c>
      <c r="E111" s="608" t="s">
        <v>22</v>
      </c>
      <c r="F111" s="610" t="s">
        <v>423</v>
      </c>
      <c r="G111" s="800"/>
      <c r="H111" s="289">
        <f>S111</f>
        <v>0</v>
      </c>
      <c r="I111" s="256"/>
      <c r="J111" s="130"/>
      <c r="K111" s="130"/>
      <c r="L111" s="130"/>
      <c r="M111" s="130"/>
      <c r="N111" s="130"/>
      <c r="O111" s="130"/>
      <c r="P111" s="130"/>
      <c r="Q111" s="130"/>
      <c r="R111" s="130"/>
      <c r="S111" s="130"/>
      <c r="T111" s="214"/>
    </row>
    <row r="112" spans="1:23" ht="16.5" hidden="1" customHeight="1" x14ac:dyDescent="0.25">
      <c r="A112" s="449"/>
      <c r="B112" s="605"/>
      <c r="C112" s="643"/>
      <c r="D112" s="313" t="s">
        <v>365</v>
      </c>
      <c r="E112" s="609"/>
      <c r="F112" s="611"/>
      <c r="G112" s="805"/>
      <c r="H112" s="289"/>
      <c r="I112" s="256"/>
      <c r="J112" s="130"/>
      <c r="K112" s="130"/>
      <c r="L112" s="130"/>
      <c r="M112" s="130"/>
      <c r="N112" s="130"/>
      <c r="O112" s="130"/>
      <c r="P112" s="130"/>
      <c r="Q112" s="130"/>
      <c r="R112" s="130"/>
      <c r="S112" s="130"/>
      <c r="T112" s="214"/>
    </row>
    <row r="113" spans="1:21" ht="13.5" hidden="1" customHeight="1" x14ac:dyDescent="0.25">
      <c r="A113" s="626"/>
      <c r="B113" s="604" t="s">
        <v>377</v>
      </c>
      <c r="C113" s="642">
        <v>2210</v>
      </c>
      <c r="D113" s="451">
        <v>0</v>
      </c>
      <c r="E113" s="608" t="s">
        <v>22</v>
      </c>
      <c r="F113" s="610" t="s">
        <v>423</v>
      </c>
      <c r="G113" s="798"/>
      <c r="H113" s="289">
        <f>S113</f>
        <v>0</v>
      </c>
      <c r="I113" s="256"/>
      <c r="J113" s="130"/>
      <c r="K113" s="130"/>
      <c r="L113" s="130"/>
      <c r="M113" s="130"/>
      <c r="N113" s="130"/>
      <c r="O113" s="130"/>
      <c r="P113" s="130"/>
      <c r="Q113" s="130"/>
      <c r="R113" s="130"/>
      <c r="S113" s="130"/>
      <c r="T113" s="214"/>
    </row>
    <row r="114" spans="1:21" ht="13.5" hidden="1" customHeight="1" x14ac:dyDescent="0.25">
      <c r="A114" s="627"/>
      <c r="B114" s="605"/>
      <c r="C114" s="643"/>
      <c r="D114" s="313" t="s">
        <v>378</v>
      </c>
      <c r="E114" s="609"/>
      <c r="F114" s="611"/>
      <c r="G114" s="804"/>
      <c r="H114" s="289"/>
      <c r="I114" s="256"/>
      <c r="J114" s="130"/>
      <c r="K114" s="130"/>
      <c r="L114" s="130"/>
      <c r="M114" s="130"/>
      <c r="N114" s="130"/>
      <c r="O114" s="130"/>
      <c r="P114" s="130"/>
      <c r="Q114" s="130"/>
      <c r="R114" s="130"/>
      <c r="S114" s="130"/>
      <c r="T114" s="214"/>
    </row>
    <row r="115" spans="1:21" ht="14.25" hidden="1" customHeight="1" x14ac:dyDescent="0.25">
      <c r="A115" s="626"/>
      <c r="B115" s="604" t="s">
        <v>264</v>
      </c>
      <c r="C115" s="439">
        <v>2210</v>
      </c>
      <c r="D115" s="451">
        <v>0</v>
      </c>
      <c r="E115" s="608" t="s">
        <v>22</v>
      </c>
      <c r="F115" s="610" t="s">
        <v>423</v>
      </c>
      <c r="G115" s="802"/>
      <c r="H115" s="289">
        <f>N115</f>
        <v>0</v>
      </c>
      <c r="I115" s="256"/>
      <c r="J115" s="130"/>
      <c r="K115" s="130"/>
      <c r="L115" s="130"/>
      <c r="M115" s="130"/>
      <c r="N115" s="130"/>
      <c r="O115" s="130"/>
      <c r="P115" s="130"/>
      <c r="Q115" s="130"/>
      <c r="R115" s="130"/>
      <c r="S115" s="130"/>
      <c r="T115" s="214"/>
      <c r="U115" t="s">
        <v>263</v>
      </c>
    </row>
    <row r="116" spans="1:21" ht="14.25" hidden="1" customHeight="1" x14ac:dyDescent="0.25">
      <c r="A116" s="627"/>
      <c r="B116" s="605"/>
      <c r="C116" s="440"/>
      <c r="D116" s="313" t="s">
        <v>265</v>
      </c>
      <c r="E116" s="609"/>
      <c r="F116" s="611"/>
      <c r="G116" s="803"/>
      <c r="H116" s="289"/>
      <c r="I116" s="256"/>
      <c r="J116" s="130"/>
      <c r="K116" s="130"/>
      <c r="L116" s="130"/>
      <c r="M116" s="130"/>
      <c r="N116" s="130"/>
      <c r="O116" s="130"/>
      <c r="P116" s="130"/>
      <c r="Q116" s="130"/>
      <c r="R116" s="130"/>
      <c r="S116" s="130"/>
      <c r="T116" s="214"/>
    </row>
    <row r="117" spans="1:21" ht="12" hidden="1" customHeight="1" x14ac:dyDescent="0.25">
      <c r="A117" s="626"/>
      <c r="B117" s="699" t="s">
        <v>352</v>
      </c>
      <c r="C117" s="610">
        <v>2210</v>
      </c>
      <c r="D117" s="462">
        <v>0</v>
      </c>
      <c r="E117" s="608" t="s">
        <v>22</v>
      </c>
      <c r="F117" s="610" t="s">
        <v>423</v>
      </c>
      <c r="G117" s="800"/>
      <c r="H117" s="288">
        <f>SUM(I117:T117)</f>
        <v>0</v>
      </c>
      <c r="I117" s="256"/>
      <c r="J117" s="130"/>
      <c r="K117" s="130"/>
      <c r="L117" s="130"/>
      <c r="M117" s="130"/>
      <c r="N117" s="130"/>
      <c r="O117" s="130"/>
      <c r="P117" s="130"/>
      <c r="Q117" s="130"/>
      <c r="R117" s="130"/>
      <c r="S117" s="130"/>
      <c r="T117" s="214"/>
    </row>
    <row r="118" spans="1:21" ht="15" hidden="1" customHeight="1" x14ac:dyDescent="0.25">
      <c r="A118" s="627"/>
      <c r="B118" s="700"/>
      <c r="C118" s="611"/>
      <c r="D118" s="313" t="s">
        <v>353</v>
      </c>
      <c r="E118" s="609"/>
      <c r="F118" s="611"/>
      <c r="G118" s="801"/>
      <c r="H118" s="289"/>
      <c r="I118" s="256"/>
      <c r="J118" s="130"/>
      <c r="K118" s="130"/>
      <c r="L118" s="130"/>
      <c r="M118" s="130"/>
      <c r="N118" s="130"/>
      <c r="O118" s="130"/>
      <c r="P118" s="130"/>
      <c r="Q118" s="130"/>
      <c r="R118" s="130"/>
      <c r="S118" s="130"/>
      <c r="T118" s="214"/>
    </row>
    <row r="119" spans="1:21" ht="15" hidden="1" customHeight="1" x14ac:dyDescent="0.25">
      <c r="A119" s="449"/>
      <c r="B119" s="604" t="s">
        <v>400</v>
      </c>
      <c r="C119" s="642">
        <v>2210</v>
      </c>
      <c r="D119" s="451">
        <v>0</v>
      </c>
      <c r="E119" s="608" t="s">
        <v>22</v>
      </c>
      <c r="F119" s="610" t="s">
        <v>423</v>
      </c>
      <c r="G119" s="798"/>
      <c r="H119" s="289">
        <f>T119</f>
        <v>0</v>
      </c>
      <c r="I119" s="256"/>
      <c r="J119" s="130"/>
      <c r="K119" s="130"/>
      <c r="L119" s="130"/>
      <c r="M119" s="130"/>
      <c r="N119" s="130"/>
      <c r="O119" s="130"/>
      <c r="P119" s="130"/>
      <c r="Q119" s="130"/>
      <c r="R119" s="130"/>
      <c r="S119" s="130"/>
      <c r="T119" s="214"/>
    </row>
    <row r="120" spans="1:21" ht="15" hidden="1" customHeight="1" x14ac:dyDescent="0.25">
      <c r="A120" s="449"/>
      <c r="B120" s="605"/>
      <c r="C120" s="643"/>
      <c r="D120" s="308" t="s">
        <v>401</v>
      </c>
      <c r="E120" s="609"/>
      <c r="F120" s="611"/>
      <c r="G120" s="799"/>
      <c r="H120" s="289"/>
      <c r="I120" s="256"/>
      <c r="J120" s="130"/>
      <c r="K120" s="130"/>
      <c r="L120" s="130"/>
      <c r="M120" s="130"/>
      <c r="N120" s="130"/>
      <c r="O120" s="130"/>
      <c r="P120" s="130"/>
      <c r="Q120" s="130"/>
      <c r="R120" s="130"/>
      <c r="S120" s="130"/>
      <c r="T120" s="214"/>
    </row>
    <row r="121" spans="1:21" ht="18.75" hidden="1" customHeight="1" x14ac:dyDescent="0.25">
      <c r="A121" s="423"/>
      <c r="B121" s="748" t="s">
        <v>27</v>
      </c>
      <c r="C121" s="749"/>
      <c r="D121" s="12">
        <f>D122+D136+D138+D142+D144+D148+D150+D156+D160+D168+D170+D172+D176+D178+D180+D184+D186+D188+D146+D182+D140+D134+D162+D124+D128+D190+D192+D132+D152+D130+D158+D174+D166+D164+D154+D126</f>
        <v>4.5474735088646412E-13</v>
      </c>
      <c r="E121" s="20"/>
      <c r="F121" s="19"/>
      <c r="G121" s="176"/>
      <c r="H121" s="193"/>
      <c r="I121" s="255"/>
      <c r="J121" s="139"/>
      <c r="K121" s="139"/>
      <c r="L121" s="139"/>
      <c r="M121" s="139"/>
      <c r="N121" s="139"/>
      <c r="O121" s="139"/>
      <c r="P121" s="139"/>
      <c r="Q121" s="139"/>
      <c r="R121" s="139"/>
      <c r="S121" s="139"/>
      <c r="T121" s="213"/>
    </row>
    <row r="122" spans="1:21" ht="15.75" hidden="1" customHeight="1" x14ac:dyDescent="0.25">
      <c r="A122" s="626"/>
      <c r="B122" s="699" t="s">
        <v>214</v>
      </c>
      <c r="C122" s="608">
        <v>2210</v>
      </c>
      <c r="D122" s="328">
        <v>0</v>
      </c>
      <c r="E122" s="608" t="s">
        <v>22</v>
      </c>
      <c r="F122" s="610" t="s">
        <v>423</v>
      </c>
      <c r="G122" s="707"/>
      <c r="H122" s="288">
        <f>L122+K122</f>
        <v>0</v>
      </c>
      <c r="I122" s="256"/>
      <c r="J122" s="130"/>
      <c r="K122" s="130"/>
      <c r="L122" s="130"/>
      <c r="M122" s="130"/>
      <c r="N122" s="130"/>
      <c r="O122" s="130"/>
      <c r="P122" s="130"/>
      <c r="Q122" s="130"/>
      <c r="R122" s="130"/>
      <c r="S122" s="130"/>
      <c r="T122" s="214"/>
      <c r="U122" s="34"/>
    </row>
    <row r="123" spans="1:21" ht="15" hidden="1" customHeight="1" x14ac:dyDescent="0.25">
      <c r="A123" s="627"/>
      <c r="B123" s="700"/>
      <c r="C123" s="609"/>
      <c r="D123" s="321" t="s">
        <v>215</v>
      </c>
      <c r="E123" s="609"/>
      <c r="F123" s="611"/>
      <c r="G123" s="708"/>
      <c r="H123" s="290"/>
      <c r="I123" s="256"/>
      <c r="J123" s="130"/>
      <c r="K123" s="130"/>
      <c r="L123" s="130"/>
      <c r="M123" s="130"/>
      <c r="N123" s="130"/>
      <c r="O123" s="130"/>
      <c r="P123" s="130"/>
      <c r="Q123" s="130"/>
      <c r="R123" s="130"/>
      <c r="S123" s="130"/>
      <c r="T123" s="214"/>
      <c r="U123" s="57"/>
    </row>
    <row r="124" spans="1:21" ht="13.5" hidden="1" customHeight="1" x14ac:dyDescent="0.25">
      <c r="A124" s="626"/>
      <c r="B124" s="699" t="s">
        <v>223</v>
      </c>
      <c r="C124" s="608">
        <v>2210</v>
      </c>
      <c r="D124" s="320">
        <v>0</v>
      </c>
      <c r="E124" s="608" t="s">
        <v>22</v>
      </c>
      <c r="F124" s="610" t="s">
        <v>423</v>
      </c>
      <c r="G124" s="707"/>
      <c r="H124" s="290">
        <f>M124</f>
        <v>0</v>
      </c>
      <c r="I124" s="256"/>
      <c r="J124" s="130"/>
      <c r="K124" s="130"/>
      <c r="L124" s="130"/>
      <c r="M124" s="130"/>
      <c r="N124" s="130"/>
      <c r="O124" s="130"/>
      <c r="P124" s="130"/>
      <c r="Q124" s="130"/>
      <c r="R124" s="130"/>
      <c r="S124" s="130"/>
      <c r="T124" s="214"/>
      <c r="U124" s="57" t="s">
        <v>230</v>
      </c>
    </row>
    <row r="125" spans="1:21" ht="13.5" hidden="1" customHeight="1" x14ac:dyDescent="0.25">
      <c r="A125" s="627"/>
      <c r="B125" s="700"/>
      <c r="C125" s="609"/>
      <c r="D125" s="321" t="s">
        <v>227</v>
      </c>
      <c r="E125" s="609"/>
      <c r="F125" s="611"/>
      <c r="G125" s="708"/>
      <c r="H125" s="290"/>
      <c r="I125" s="256"/>
      <c r="J125" s="130"/>
      <c r="K125" s="130"/>
      <c r="L125" s="130"/>
      <c r="M125" s="130"/>
      <c r="N125" s="130"/>
      <c r="O125" s="130"/>
      <c r="P125" s="130"/>
      <c r="Q125" s="130"/>
      <c r="R125" s="130"/>
      <c r="S125" s="130"/>
      <c r="T125" s="214"/>
      <c r="U125" s="57"/>
    </row>
    <row r="126" spans="1:21" ht="13.5" hidden="1" customHeight="1" x14ac:dyDescent="0.25">
      <c r="A126" s="449"/>
      <c r="B126" s="699" t="s">
        <v>371</v>
      </c>
      <c r="C126" s="608">
        <v>2210</v>
      </c>
      <c r="D126" s="321">
        <v>0</v>
      </c>
      <c r="E126" s="608" t="s">
        <v>22</v>
      </c>
      <c r="F126" s="610" t="s">
        <v>423</v>
      </c>
      <c r="G126" s="707"/>
      <c r="H126" s="290">
        <f>S126</f>
        <v>0</v>
      </c>
      <c r="I126" s="256"/>
      <c r="J126" s="130"/>
      <c r="K126" s="130"/>
      <c r="L126" s="130"/>
      <c r="M126" s="130"/>
      <c r="N126" s="130"/>
      <c r="O126" s="130"/>
      <c r="P126" s="130"/>
      <c r="Q126" s="130"/>
      <c r="R126" s="130"/>
      <c r="S126" s="130"/>
      <c r="T126" s="214"/>
      <c r="U126" s="57"/>
    </row>
    <row r="127" spans="1:21" ht="13.5" hidden="1" customHeight="1" x14ac:dyDescent="0.25">
      <c r="A127" s="449"/>
      <c r="B127" s="700"/>
      <c r="C127" s="609"/>
      <c r="D127" s="321" t="s">
        <v>370</v>
      </c>
      <c r="E127" s="609"/>
      <c r="F127" s="611"/>
      <c r="G127" s="708"/>
      <c r="H127" s="290"/>
      <c r="I127" s="256"/>
      <c r="J127" s="130"/>
      <c r="K127" s="130"/>
      <c r="L127" s="130"/>
      <c r="M127" s="130"/>
      <c r="N127" s="130"/>
      <c r="O127" s="130"/>
      <c r="P127" s="130"/>
      <c r="Q127" s="130"/>
      <c r="R127" s="130"/>
      <c r="S127" s="130"/>
      <c r="T127" s="214"/>
      <c r="U127" s="57"/>
    </row>
    <row r="128" spans="1:21" ht="13.5" hidden="1" customHeight="1" x14ac:dyDescent="0.25">
      <c r="A128" s="626"/>
      <c r="B128" s="699" t="s">
        <v>608</v>
      </c>
      <c r="C128" s="608">
        <v>2210</v>
      </c>
      <c r="D128" s="320">
        <v>0</v>
      </c>
      <c r="E128" s="608" t="s">
        <v>22</v>
      </c>
      <c r="F128" s="610" t="s">
        <v>423</v>
      </c>
      <c r="G128" s="707"/>
      <c r="H128" s="290">
        <f>P128</f>
        <v>0</v>
      </c>
      <c r="I128" s="256"/>
      <c r="J128" s="130"/>
      <c r="K128" s="130"/>
      <c r="L128" s="130"/>
      <c r="M128" s="130"/>
      <c r="N128" s="130"/>
      <c r="O128" s="130"/>
      <c r="P128" s="130"/>
      <c r="Q128" s="130"/>
      <c r="R128" s="130"/>
      <c r="S128" s="130"/>
      <c r="T128" s="214"/>
      <c r="U128" s="57" t="s">
        <v>121</v>
      </c>
    </row>
    <row r="129" spans="1:25" ht="12.75" hidden="1" customHeight="1" x14ac:dyDescent="0.25">
      <c r="A129" s="627"/>
      <c r="B129" s="700"/>
      <c r="C129" s="609"/>
      <c r="D129" s="321" t="s">
        <v>327</v>
      </c>
      <c r="E129" s="609"/>
      <c r="F129" s="611"/>
      <c r="G129" s="708"/>
      <c r="H129" s="290"/>
      <c r="I129" s="256"/>
      <c r="J129" s="130"/>
      <c r="K129" s="130"/>
      <c r="L129" s="130"/>
      <c r="M129" s="130"/>
      <c r="N129" s="130"/>
      <c r="O129" s="130"/>
      <c r="P129" s="130"/>
      <c r="Q129" s="130"/>
      <c r="R129" s="130"/>
      <c r="S129" s="130"/>
      <c r="T129" s="214"/>
      <c r="U129" s="57"/>
    </row>
    <row r="130" spans="1:25" ht="12" hidden="1" customHeight="1" x14ac:dyDescent="0.25">
      <c r="A130" s="626"/>
      <c r="B130" s="699" t="s">
        <v>307</v>
      </c>
      <c r="C130" s="608">
        <v>2210</v>
      </c>
      <c r="D130" s="320">
        <v>0</v>
      </c>
      <c r="E130" s="608" t="s">
        <v>22</v>
      </c>
      <c r="F130" s="610" t="s">
        <v>423</v>
      </c>
      <c r="G130" s="707"/>
      <c r="H130" s="290">
        <f>P130</f>
        <v>0</v>
      </c>
      <c r="I130" s="256"/>
      <c r="J130" s="130"/>
      <c r="K130" s="130"/>
      <c r="L130" s="130"/>
      <c r="M130" s="130"/>
      <c r="N130" s="130"/>
      <c r="O130" s="130"/>
      <c r="P130" s="130"/>
      <c r="Q130" s="130"/>
      <c r="R130" s="130"/>
      <c r="S130" s="130"/>
      <c r="T130" s="214"/>
      <c r="U130" t="s">
        <v>157</v>
      </c>
    </row>
    <row r="131" spans="1:25" ht="12" hidden="1" customHeight="1" x14ac:dyDescent="0.25">
      <c r="A131" s="627"/>
      <c r="B131" s="700"/>
      <c r="C131" s="609"/>
      <c r="D131" s="321" t="s">
        <v>328</v>
      </c>
      <c r="E131" s="609"/>
      <c r="F131" s="611"/>
      <c r="G131" s="708"/>
      <c r="H131" s="290"/>
      <c r="I131" s="256"/>
      <c r="J131" s="130"/>
      <c r="K131" s="130"/>
      <c r="L131" s="130"/>
      <c r="M131" s="130"/>
      <c r="N131" s="130"/>
      <c r="O131" s="130"/>
      <c r="P131" s="130"/>
      <c r="Q131" s="130"/>
      <c r="R131" s="130"/>
      <c r="S131" s="130"/>
      <c r="T131" s="214"/>
    </row>
    <row r="132" spans="1:25" ht="12" hidden="1" customHeight="1" x14ac:dyDescent="0.25">
      <c r="A132" s="626"/>
      <c r="B132" s="699" t="s">
        <v>143</v>
      </c>
      <c r="C132" s="608">
        <v>2210</v>
      </c>
      <c r="D132" s="320">
        <v>0</v>
      </c>
      <c r="E132" s="608" t="s">
        <v>22</v>
      </c>
      <c r="F132" s="610" t="s">
        <v>423</v>
      </c>
      <c r="G132" s="707"/>
      <c r="H132" s="290">
        <f>P132+K132</f>
        <v>0</v>
      </c>
      <c r="I132" s="256"/>
      <c r="J132" s="130"/>
      <c r="K132" s="130"/>
      <c r="L132" s="130"/>
      <c r="M132" s="130"/>
      <c r="N132" s="130"/>
      <c r="O132" s="130"/>
      <c r="P132" s="130"/>
      <c r="Q132" s="130"/>
      <c r="R132" s="130"/>
      <c r="S132" s="130"/>
      <c r="T132" s="214"/>
      <c r="U132" t="s">
        <v>144</v>
      </c>
    </row>
    <row r="133" spans="1:25" ht="14.25" hidden="1" customHeight="1" x14ac:dyDescent="0.25">
      <c r="A133" s="627"/>
      <c r="B133" s="700"/>
      <c r="C133" s="609"/>
      <c r="D133" s="321" t="s">
        <v>217</v>
      </c>
      <c r="E133" s="609"/>
      <c r="F133" s="611"/>
      <c r="G133" s="708"/>
      <c r="H133" s="290"/>
      <c r="I133" s="256"/>
      <c r="J133" s="130"/>
      <c r="K133" s="130"/>
      <c r="L133" s="130"/>
      <c r="M133" s="130"/>
      <c r="N133" s="130"/>
      <c r="O133" s="130"/>
      <c r="P133" s="130"/>
      <c r="Q133" s="130"/>
      <c r="R133" s="130"/>
      <c r="S133" s="130"/>
      <c r="T133" s="214"/>
    </row>
    <row r="134" spans="1:25" ht="12" hidden="1" customHeight="1" x14ac:dyDescent="0.25">
      <c r="A134" s="626"/>
      <c r="B134" s="699" t="s">
        <v>213</v>
      </c>
      <c r="C134" s="608">
        <v>2210</v>
      </c>
      <c r="D134" s="320">
        <v>0</v>
      </c>
      <c r="E134" s="608" t="s">
        <v>22</v>
      </c>
      <c r="F134" s="610" t="s">
        <v>423</v>
      </c>
      <c r="G134" s="707"/>
      <c r="H134" s="290">
        <f>L134+K134</f>
        <v>0</v>
      </c>
      <c r="I134" s="256"/>
      <c r="J134" s="130"/>
      <c r="K134" s="130"/>
      <c r="L134" s="130"/>
      <c r="M134" s="130"/>
      <c r="N134" s="130"/>
      <c r="O134" s="130"/>
      <c r="P134" s="130"/>
      <c r="Q134" s="130"/>
      <c r="R134" s="130"/>
      <c r="S134" s="130"/>
      <c r="T134" s="214"/>
      <c r="U134" t="s">
        <v>115</v>
      </c>
    </row>
    <row r="135" spans="1:25" ht="15" hidden="1" customHeight="1" x14ac:dyDescent="0.25">
      <c r="A135" s="627"/>
      <c r="B135" s="700"/>
      <c r="C135" s="609"/>
      <c r="D135" s="321" t="s">
        <v>218</v>
      </c>
      <c r="E135" s="609"/>
      <c r="F135" s="611"/>
      <c r="G135" s="708"/>
      <c r="H135" s="290"/>
      <c r="I135" s="256"/>
      <c r="J135" s="130"/>
      <c r="K135" s="130"/>
      <c r="L135" s="130"/>
      <c r="M135" s="130"/>
      <c r="N135" s="130"/>
      <c r="O135" s="130"/>
      <c r="P135" s="130"/>
      <c r="Q135" s="130"/>
      <c r="R135" s="130"/>
      <c r="S135" s="130"/>
      <c r="T135" s="214"/>
    </row>
    <row r="136" spans="1:25" ht="13.5" hidden="1" customHeight="1" x14ac:dyDescent="0.25">
      <c r="A136" s="626"/>
      <c r="B136" s="699" t="s">
        <v>609</v>
      </c>
      <c r="C136" s="610">
        <v>2210</v>
      </c>
      <c r="D136" s="320">
        <v>0</v>
      </c>
      <c r="E136" s="608" t="s">
        <v>22</v>
      </c>
      <c r="F136" s="610" t="s">
        <v>423</v>
      </c>
      <c r="G136" s="707"/>
      <c r="H136" s="288">
        <f>SUM(I136:T136)</f>
        <v>0</v>
      </c>
      <c r="I136" s="256"/>
      <c r="J136" s="130"/>
      <c r="K136" s="130"/>
      <c r="L136" s="130"/>
      <c r="M136" s="130"/>
      <c r="N136" s="130"/>
      <c r="O136" s="130"/>
      <c r="P136" s="130"/>
      <c r="Q136" s="130"/>
      <c r="R136" s="130"/>
      <c r="S136" s="130"/>
      <c r="T136" s="214"/>
      <c r="U136" t="s">
        <v>146</v>
      </c>
    </row>
    <row r="137" spans="1:25" ht="16.5" hidden="1" customHeight="1" x14ac:dyDescent="0.25">
      <c r="A137" s="627"/>
      <c r="B137" s="700"/>
      <c r="C137" s="611"/>
      <c r="D137" s="321" t="s">
        <v>219</v>
      </c>
      <c r="E137" s="609"/>
      <c r="F137" s="611"/>
      <c r="G137" s="708"/>
      <c r="H137" s="290"/>
      <c r="I137" s="256"/>
      <c r="J137" s="130"/>
      <c r="K137" s="130"/>
      <c r="L137" s="130"/>
      <c r="M137" s="130"/>
      <c r="N137" s="130"/>
      <c r="O137" s="130"/>
      <c r="P137" s="130"/>
      <c r="Q137" s="130"/>
      <c r="R137" s="130"/>
      <c r="S137" s="130"/>
      <c r="T137" s="214"/>
    </row>
    <row r="138" spans="1:25" ht="13.5" hidden="1" customHeight="1" x14ac:dyDescent="0.25">
      <c r="A138" s="626"/>
      <c r="B138" s="699" t="s">
        <v>96</v>
      </c>
      <c r="C138" s="610">
        <v>2210</v>
      </c>
      <c r="D138" s="328">
        <v>0</v>
      </c>
      <c r="E138" s="608" t="s">
        <v>22</v>
      </c>
      <c r="F138" s="610" t="s">
        <v>423</v>
      </c>
      <c r="G138" s="707"/>
      <c r="H138" s="288">
        <f>SUM(I138:T138)</f>
        <v>0</v>
      </c>
      <c r="I138" s="258"/>
      <c r="J138" s="134"/>
      <c r="K138" s="134"/>
      <c r="L138" s="134"/>
      <c r="M138" s="134"/>
      <c r="N138" s="134"/>
      <c r="O138" s="134"/>
      <c r="P138" s="134"/>
      <c r="Q138" s="134"/>
      <c r="R138" s="134"/>
      <c r="S138" s="134"/>
      <c r="T138" s="216"/>
    </row>
    <row r="139" spans="1:25" ht="15" hidden="1" customHeight="1" x14ac:dyDescent="0.25">
      <c r="A139" s="627"/>
      <c r="B139" s="700"/>
      <c r="C139" s="611"/>
      <c r="D139" s="321" t="s">
        <v>205</v>
      </c>
      <c r="E139" s="609"/>
      <c r="F139" s="611"/>
      <c r="G139" s="708"/>
      <c r="H139" s="290"/>
      <c r="I139" s="256"/>
      <c r="J139" s="130"/>
      <c r="K139" s="130"/>
      <c r="L139" s="130"/>
      <c r="M139" s="130"/>
      <c r="N139" s="130"/>
      <c r="O139" s="130"/>
      <c r="P139" s="130"/>
      <c r="Q139" s="130"/>
      <c r="R139" s="130"/>
      <c r="S139" s="130"/>
      <c r="T139" s="214"/>
      <c r="U139" s="445"/>
      <c r="V139" s="166"/>
      <c r="W139" s="166"/>
      <c r="X139" s="166"/>
      <c r="Y139" s="166"/>
    </row>
    <row r="140" spans="1:25" ht="12" hidden="1" customHeight="1" x14ac:dyDescent="0.25">
      <c r="A140" s="626"/>
      <c r="B140" s="699" t="s">
        <v>610</v>
      </c>
      <c r="C140" s="610">
        <v>2210</v>
      </c>
      <c r="D140" s="320">
        <v>0</v>
      </c>
      <c r="E140" s="608" t="s">
        <v>22</v>
      </c>
      <c r="F140" s="610" t="s">
        <v>423</v>
      </c>
      <c r="G140" s="707"/>
      <c r="H140" s="290">
        <f>S140</f>
        <v>0</v>
      </c>
      <c r="I140" s="256"/>
      <c r="J140" s="130"/>
      <c r="K140" s="130"/>
      <c r="L140" s="130"/>
      <c r="M140" s="130"/>
      <c r="N140" s="130"/>
      <c r="O140" s="130"/>
      <c r="P140" s="130"/>
      <c r="Q140" s="130"/>
      <c r="R140" s="130"/>
      <c r="S140" s="130"/>
      <c r="T140" s="214"/>
      <c r="U140" s="738" t="s">
        <v>114</v>
      </c>
      <c r="V140" s="739"/>
      <c r="W140" s="166"/>
      <c r="X140" s="166"/>
      <c r="Y140" s="166"/>
    </row>
    <row r="141" spans="1:25" ht="15" hidden="1" customHeight="1" x14ac:dyDescent="0.25">
      <c r="A141" s="627"/>
      <c r="B141" s="700"/>
      <c r="C141" s="611"/>
      <c r="D141" s="321" t="s">
        <v>379</v>
      </c>
      <c r="E141" s="609"/>
      <c r="F141" s="611"/>
      <c r="G141" s="708"/>
      <c r="H141" s="290"/>
      <c r="I141" s="256"/>
      <c r="J141" s="130"/>
      <c r="K141" s="130"/>
      <c r="L141" s="130"/>
      <c r="M141" s="130"/>
      <c r="N141" s="130"/>
      <c r="O141" s="130"/>
      <c r="P141" s="130"/>
      <c r="Q141" s="130"/>
      <c r="R141" s="130"/>
      <c r="S141" s="130"/>
      <c r="T141" s="214"/>
      <c r="U141" s="445"/>
      <c r="V141" s="166"/>
      <c r="W141" s="166"/>
      <c r="X141" s="166"/>
      <c r="Y141" s="166"/>
    </row>
    <row r="142" spans="1:25" ht="15" hidden="1" customHeight="1" x14ac:dyDescent="0.25">
      <c r="A142" s="626"/>
      <c r="B142" s="699" t="s">
        <v>347</v>
      </c>
      <c r="C142" s="608">
        <v>2210</v>
      </c>
      <c r="D142" s="328">
        <v>0</v>
      </c>
      <c r="E142" s="608" t="s">
        <v>22</v>
      </c>
      <c r="F142" s="610" t="s">
        <v>423</v>
      </c>
      <c r="G142" s="707"/>
      <c r="H142" s="288">
        <f>SUM(I142:T142)</f>
        <v>0</v>
      </c>
      <c r="I142" s="256"/>
      <c r="J142" s="130"/>
      <c r="K142" s="130"/>
      <c r="L142" s="130"/>
      <c r="M142" s="130"/>
      <c r="N142" s="130"/>
      <c r="O142" s="130"/>
      <c r="P142" s="130"/>
      <c r="Q142" s="130"/>
      <c r="R142" s="130"/>
      <c r="S142" s="130"/>
      <c r="T142" s="214"/>
      <c r="U142" s="41"/>
    </row>
    <row r="143" spans="1:25" ht="28.5" hidden="1" customHeight="1" x14ac:dyDescent="0.25">
      <c r="A143" s="627"/>
      <c r="B143" s="700"/>
      <c r="C143" s="609"/>
      <c r="D143" s="321" t="s">
        <v>348</v>
      </c>
      <c r="E143" s="609"/>
      <c r="F143" s="611"/>
      <c r="G143" s="708"/>
      <c r="H143" s="290"/>
      <c r="I143" s="256"/>
      <c r="J143" s="130"/>
      <c r="K143" s="130"/>
      <c r="L143" s="130"/>
      <c r="M143" s="130"/>
      <c r="N143" s="130"/>
      <c r="O143" s="130"/>
      <c r="P143" s="130"/>
      <c r="Q143" s="130"/>
      <c r="R143" s="130"/>
      <c r="S143" s="130"/>
      <c r="T143" s="214"/>
    </row>
    <row r="144" spans="1:25" ht="13.5" hidden="1" customHeight="1" x14ac:dyDescent="0.25">
      <c r="A144" s="626"/>
      <c r="B144" s="699" t="s">
        <v>304</v>
      </c>
      <c r="C144" s="608">
        <v>2210</v>
      </c>
      <c r="D144" s="320">
        <v>0</v>
      </c>
      <c r="E144" s="608" t="s">
        <v>22</v>
      </c>
      <c r="F144" s="610" t="s">
        <v>423</v>
      </c>
      <c r="G144" s="707"/>
      <c r="H144" s="288">
        <f>P144</f>
        <v>0</v>
      </c>
      <c r="I144" s="256"/>
      <c r="J144" s="130"/>
      <c r="K144" s="130"/>
      <c r="L144" s="130"/>
      <c r="M144" s="130"/>
      <c r="N144" s="130"/>
      <c r="O144" s="130"/>
      <c r="P144" s="130"/>
      <c r="Q144" s="130"/>
      <c r="R144" s="130"/>
      <c r="S144" s="130"/>
      <c r="T144" s="214"/>
      <c r="U144" s="731" t="s">
        <v>136</v>
      </c>
      <c r="V144" s="732"/>
      <c r="W144" s="732"/>
      <c r="X144" s="79"/>
      <c r="Y144" s="79"/>
    </row>
    <row r="145" spans="1:25" ht="14.25" hidden="1" customHeight="1" x14ac:dyDescent="0.25">
      <c r="A145" s="627"/>
      <c r="B145" s="700"/>
      <c r="C145" s="609"/>
      <c r="D145" s="321" t="s">
        <v>329</v>
      </c>
      <c r="E145" s="609"/>
      <c r="F145" s="611"/>
      <c r="G145" s="708"/>
      <c r="H145" s="290"/>
      <c r="I145" s="256"/>
      <c r="J145" s="130"/>
      <c r="K145" s="130"/>
      <c r="L145" s="130"/>
      <c r="M145" s="130"/>
      <c r="N145" s="130"/>
      <c r="O145" s="130"/>
      <c r="P145" s="130"/>
      <c r="Q145" s="130"/>
      <c r="R145" s="130"/>
      <c r="S145" s="130"/>
      <c r="T145" s="214"/>
      <c r="U145" s="62"/>
      <c r="V145" s="79"/>
      <c r="W145" s="79"/>
      <c r="X145" s="79"/>
      <c r="Y145" s="79"/>
    </row>
    <row r="146" spans="1:25" ht="14.25" hidden="1" customHeight="1" x14ac:dyDescent="0.25">
      <c r="A146" s="626"/>
      <c r="B146" s="699" t="s">
        <v>153</v>
      </c>
      <c r="C146" s="608">
        <v>2210</v>
      </c>
      <c r="D146" s="320">
        <v>0</v>
      </c>
      <c r="E146" s="608" t="s">
        <v>22</v>
      </c>
      <c r="F146" s="610" t="s">
        <v>423</v>
      </c>
      <c r="G146" s="707"/>
      <c r="H146" s="288">
        <f>S146</f>
        <v>0</v>
      </c>
      <c r="I146" s="256"/>
      <c r="J146" s="130"/>
      <c r="K146" s="130"/>
      <c r="L146" s="130"/>
      <c r="M146" s="130"/>
      <c r="N146" s="130"/>
      <c r="O146" s="130"/>
      <c r="P146" s="130"/>
      <c r="Q146" s="130"/>
      <c r="R146" s="130"/>
      <c r="S146" s="130"/>
      <c r="T146" s="214"/>
      <c r="U146" s="731" t="s">
        <v>125</v>
      </c>
      <c r="V146" s="732"/>
      <c r="W146" s="732"/>
      <c r="X146" s="79"/>
      <c r="Y146" s="79"/>
    </row>
    <row r="147" spans="1:25" ht="14.25" hidden="1" customHeight="1" x14ac:dyDescent="0.25">
      <c r="A147" s="627"/>
      <c r="B147" s="700"/>
      <c r="C147" s="609"/>
      <c r="D147" s="321" t="s">
        <v>126</v>
      </c>
      <c r="E147" s="609"/>
      <c r="F147" s="611"/>
      <c r="G147" s="708"/>
      <c r="H147" s="290"/>
      <c r="I147" s="256"/>
      <c r="J147" s="130"/>
      <c r="K147" s="130"/>
      <c r="L147" s="130"/>
      <c r="M147" s="130"/>
      <c r="N147" s="130"/>
      <c r="O147" s="130"/>
      <c r="P147" s="130"/>
      <c r="Q147" s="130"/>
      <c r="R147" s="130"/>
      <c r="S147" s="130"/>
      <c r="T147" s="214"/>
      <c r="U147" s="62"/>
      <c r="V147" s="79"/>
      <c r="W147" s="79"/>
      <c r="X147" s="79"/>
      <c r="Y147" s="79"/>
    </row>
    <row r="148" spans="1:25" ht="12.75" hidden="1" customHeight="1" x14ac:dyDescent="0.25">
      <c r="A148" s="626"/>
      <c r="B148" s="796" t="s">
        <v>308</v>
      </c>
      <c r="C148" s="642">
        <v>2210</v>
      </c>
      <c r="D148" s="320">
        <v>0</v>
      </c>
      <c r="E148" s="642" t="s">
        <v>22</v>
      </c>
      <c r="F148" s="610" t="s">
        <v>423</v>
      </c>
      <c r="G148" s="707"/>
      <c r="H148" s="288">
        <f>P148</f>
        <v>0</v>
      </c>
      <c r="I148" s="256"/>
      <c r="J148" s="130"/>
      <c r="K148" s="130"/>
      <c r="L148" s="130"/>
      <c r="M148" s="130"/>
      <c r="N148" s="130"/>
      <c r="O148" s="130"/>
      <c r="P148" s="130"/>
      <c r="Q148" s="130"/>
      <c r="R148" s="130"/>
      <c r="S148" s="130"/>
      <c r="T148" s="214"/>
    </row>
    <row r="149" spans="1:25" ht="12.75" hidden="1" customHeight="1" x14ac:dyDescent="0.25">
      <c r="A149" s="627"/>
      <c r="B149" s="797"/>
      <c r="C149" s="643"/>
      <c r="D149" s="321" t="s">
        <v>330</v>
      </c>
      <c r="E149" s="643"/>
      <c r="F149" s="611"/>
      <c r="G149" s="708"/>
      <c r="H149" s="290"/>
      <c r="I149" s="256"/>
      <c r="J149" s="130"/>
      <c r="K149" s="130"/>
      <c r="L149" s="130"/>
      <c r="M149" s="130"/>
      <c r="N149" s="130"/>
      <c r="O149" s="130"/>
      <c r="P149" s="130"/>
      <c r="Q149" s="130"/>
      <c r="R149" s="130"/>
      <c r="S149" s="130"/>
      <c r="T149" s="214"/>
    </row>
    <row r="150" spans="1:25" ht="18" hidden="1" customHeight="1" x14ac:dyDescent="0.25">
      <c r="A150" s="626"/>
      <c r="B150" s="699" t="s">
        <v>249</v>
      </c>
      <c r="C150" s="608">
        <v>2210</v>
      </c>
      <c r="D150" s="320">
        <v>0</v>
      </c>
      <c r="E150" s="608" t="s">
        <v>22</v>
      </c>
      <c r="F150" s="610" t="s">
        <v>423</v>
      </c>
      <c r="G150" s="707"/>
      <c r="H150" s="288">
        <f>SUM(I150:T150)</f>
        <v>0</v>
      </c>
      <c r="I150" s="256"/>
      <c r="J150" s="130"/>
      <c r="K150" s="130"/>
      <c r="L150" s="130"/>
      <c r="M150" s="130"/>
      <c r="N150" s="130"/>
      <c r="O150" s="130"/>
      <c r="P150" s="130"/>
      <c r="Q150" s="130"/>
      <c r="R150" s="130"/>
      <c r="S150" s="130"/>
      <c r="T150" s="214"/>
      <c r="U150" t="s">
        <v>251</v>
      </c>
    </row>
    <row r="151" spans="1:25" ht="11.25" hidden="1" customHeight="1" x14ac:dyDescent="0.25">
      <c r="A151" s="627"/>
      <c r="B151" s="700"/>
      <c r="C151" s="609"/>
      <c r="D151" s="321" t="s">
        <v>250</v>
      </c>
      <c r="E151" s="609"/>
      <c r="F151" s="611"/>
      <c r="G151" s="708"/>
      <c r="H151" s="290"/>
      <c r="I151" s="256"/>
      <c r="J151" s="130"/>
      <c r="K151" s="130"/>
      <c r="L151" s="130"/>
      <c r="M151" s="130"/>
      <c r="N151" s="130"/>
      <c r="O151" s="130"/>
      <c r="P151" s="130"/>
      <c r="Q151" s="130"/>
      <c r="R151" s="130"/>
      <c r="S151" s="130"/>
      <c r="T151" s="214"/>
      <c r="U151" s="62"/>
      <c r="V151" s="78"/>
      <c r="W151" s="78"/>
    </row>
    <row r="152" spans="1:25" ht="13.5" hidden="1" customHeight="1" x14ac:dyDescent="0.25">
      <c r="A152" s="626"/>
      <c r="B152" s="699" t="s">
        <v>247</v>
      </c>
      <c r="C152" s="608">
        <v>2210</v>
      </c>
      <c r="D152" s="320">
        <v>0</v>
      </c>
      <c r="E152" s="608" t="s">
        <v>22</v>
      </c>
      <c r="F152" s="610" t="s">
        <v>423</v>
      </c>
      <c r="G152" s="794"/>
      <c r="H152" s="290">
        <f>Q152</f>
        <v>0</v>
      </c>
      <c r="I152" s="256"/>
      <c r="J152" s="130"/>
      <c r="K152" s="130"/>
      <c r="L152" s="130"/>
      <c r="M152" s="130"/>
      <c r="N152" s="130"/>
      <c r="O152" s="130"/>
      <c r="P152" s="130"/>
      <c r="Q152" s="130"/>
      <c r="R152" s="130"/>
      <c r="S152" s="130"/>
      <c r="T152" s="214"/>
      <c r="U152" s="731"/>
      <c r="V152" s="732"/>
      <c r="W152" s="732"/>
      <c r="X152" s="78"/>
    </row>
    <row r="153" spans="1:25" ht="13.5" hidden="1" customHeight="1" x14ac:dyDescent="0.25">
      <c r="A153" s="627"/>
      <c r="B153" s="700"/>
      <c r="C153" s="609"/>
      <c r="D153" s="321" t="s">
        <v>206</v>
      </c>
      <c r="E153" s="609"/>
      <c r="F153" s="611"/>
      <c r="G153" s="795"/>
      <c r="H153" s="290"/>
      <c r="I153" s="256"/>
      <c r="J153" s="130"/>
      <c r="K153" s="130"/>
      <c r="L153" s="130"/>
      <c r="M153" s="130"/>
      <c r="N153" s="130"/>
      <c r="O153" s="130"/>
      <c r="P153" s="130"/>
      <c r="Q153" s="130"/>
      <c r="R153" s="130"/>
      <c r="S153" s="130"/>
      <c r="T153" s="214"/>
      <c r="U153" s="62"/>
      <c r="V153" s="78"/>
      <c r="W153" s="78"/>
      <c r="X153" s="78"/>
    </row>
    <row r="154" spans="1:25" ht="13.5" hidden="1" customHeight="1" x14ac:dyDescent="0.25">
      <c r="A154" s="449"/>
      <c r="B154" s="699" t="s">
        <v>466</v>
      </c>
      <c r="C154" s="608">
        <v>2210</v>
      </c>
      <c r="D154" s="320">
        <v>0</v>
      </c>
      <c r="E154" s="608" t="s">
        <v>22</v>
      </c>
      <c r="F154" s="610" t="s">
        <v>423</v>
      </c>
      <c r="G154" s="707"/>
      <c r="H154" s="290">
        <f>S154</f>
        <v>0</v>
      </c>
      <c r="I154" s="256"/>
      <c r="J154" s="130"/>
      <c r="K154" s="130"/>
      <c r="L154" s="130"/>
      <c r="M154" s="130"/>
      <c r="N154" s="130"/>
      <c r="O154" s="130"/>
      <c r="P154" s="130"/>
      <c r="Q154" s="130"/>
      <c r="R154" s="130"/>
      <c r="S154" s="130"/>
      <c r="T154" s="214"/>
      <c r="U154" s="62"/>
      <c r="V154" s="78"/>
      <c r="W154" s="78"/>
      <c r="X154" s="78"/>
    </row>
    <row r="155" spans="1:25" ht="13.5" hidden="1" customHeight="1" x14ac:dyDescent="0.25">
      <c r="A155" s="449"/>
      <c r="B155" s="700"/>
      <c r="C155" s="609"/>
      <c r="D155" s="321" t="s">
        <v>350</v>
      </c>
      <c r="E155" s="609"/>
      <c r="F155" s="611"/>
      <c r="G155" s="708"/>
      <c r="H155" s="290"/>
      <c r="I155" s="256"/>
      <c r="J155" s="130"/>
      <c r="K155" s="130"/>
      <c r="L155" s="130"/>
      <c r="M155" s="130"/>
      <c r="N155" s="130"/>
      <c r="O155" s="130"/>
      <c r="P155" s="130"/>
      <c r="Q155" s="130"/>
      <c r="R155" s="130"/>
      <c r="S155" s="130"/>
      <c r="T155" s="214"/>
      <c r="U155" s="62"/>
      <c r="V155" s="78"/>
      <c r="W155" s="78"/>
      <c r="X155" s="78"/>
    </row>
    <row r="156" spans="1:25" ht="14.25" hidden="1" customHeight="1" x14ac:dyDescent="0.25">
      <c r="A156" s="626"/>
      <c r="B156" s="699" t="s">
        <v>269</v>
      </c>
      <c r="C156" s="608">
        <v>2210</v>
      </c>
      <c r="D156" s="320">
        <v>0</v>
      </c>
      <c r="E156" s="608" t="s">
        <v>22</v>
      </c>
      <c r="F156" s="610" t="s">
        <v>423</v>
      </c>
      <c r="G156" s="707"/>
      <c r="H156" s="288">
        <f>SUM(I156:T156)</f>
        <v>0</v>
      </c>
      <c r="I156" s="256"/>
      <c r="J156" s="130"/>
      <c r="K156" s="130"/>
      <c r="L156" s="130"/>
      <c r="M156" s="130"/>
      <c r="N156" s="130"/>
      <c r="O156" s="130"/>
      <c r="P156" s="130"/>
      <c r="Q156" s="130"/>
      <c r="R156" s="130"/>
      <c r="S156" s="130"/>
      <c r="T156" s="214"/>
      <c r="U156" s="62"/>
      <c r="V156" s="78"/>
      <c r="W156" s="78"/>
      <c r="X156" s="78"/>
    </row>
    <row r="157" spans="1:25" ht="14.25" hidden="1" customHeight="1" x14ac:dyDescent="0.25">
      <c r="A157" s="627"/>
      <c r="B157" s="700"/>
      <c r="C157" s="609"/>
      <c r="D157" s="321" t="s">
        <v>270</v>
      </c>
      <c r="E157" s="609"/>
      <c r="F157" s="611"/>
      <c r="G157" s="708"/>
      <c r="H157" s="290"/>
      <c r="I157" s="256"/>
      <c r="J157" s="130"/>
      <c r="K157" s="130"/>
      <c r="L157" s="130"/>
      <c r="M157" s="130"/>
      <c r="N157" s="130"/>
      <c r="O157" s="130"/>
      <c r="P157" s="130"/>
      <c r="Q157" s="130"/>
      <c r="R157" s="130"/>
      <c r="S157" s="130"/>
      <c r="T157" s="214"/>
      <c r="U157" s="62"/>
      <c r="V157" s="78"/>
      <c r="W157" s="78"/>
      <c r="X157" s="78"/>
    </row>
    <row r="158" spans="1:25" ht="15" hidden="1" customHeight="1" x14ac:dyDescent="0.25">
      <c r="A158" s="626"/>
      <c r="B158" s="699" t="s">
        <v>354</v>
      </c>
      <c r="C158" s="610">
        <v>2210</v>
      </c>
      <c r="D158" s="320">
        <v>0</v>
      </c>
      <c r="E158" s="608" t="s">
        <v>22</v>
      </c>
      <c r="F158" s="610" t="s">
        <v>423</v>
      </c>
      <c r="G158" s="707"/>
      <c r="H158" s="290">
        <f>S158</f>
        <v>0</v>
      </c>
      <c r="I158" s="256"/>
      <c r="J158" s="130"/>
      <c r="K158" s="130"/>
      <c r="L158" s="130"/>
      <c r="M158" s="130"/>
      <c r="N158" s="130"/>
      <c r="O158" s="130"/>
      <c r="P158" s="130"/>
      <c r="Q158" s="130"/>
      <c r="R158" s="130"/>
      <c r="S158" s="130"/>
      <c r="T158" s="214"/>
      <c r="U158" t="s">
        <v>155</v>
      </c>
    </row>
    <row r="159" spans="1:25" ht="13.5" hidden="1" customHeight="1" x14ac:dyDescent="0.25">
      <c r="A159" s="627"/>
      <c r="B159" s="700"/>
      <c r="C159" s="611"/>
      <c r="D159" s="321" t="s">
        <v>355</v>
      </c>
      <c r="E159" s="609"/>
      <c r="F159" s="611"/>
      <c r="G159" s="708"/>
      <c r="H159" s="290"/>
      <c r="I159" s="256"/>
      <c r="J159" s="130"/>
      <c r="K159" s="130"/>
      <c r="L159" s="130"/>
      <c r="M159" s="130"/>
      <c r="N159" s="130"/>
      <c r="O159" s="130"/>
      <c r="P159" s="130"/>
      <c r="Q159" s="130"/>
      <c r="R159" s="130"/>
      <c r="S159" s="130"/>
      <c r="T159" s="214"/>
    </row>
    <row r="160" spans="1:25" ht="14.25" hidden="1" customHeight="1" x14ac:dyDescent="0.25">
      <c r="A160" s="626"/>
      <c r="B160" s="699" t="s">
        <v>376</v>
      </c>
      <c r="C160" s="610">
        <v>2210</v>
      </c>
      <c r="D160" s="328">
        <v>0</v>
      </c>
      <c r="E160" s="608" t="s">
        <v>22</v>
      </c>
      <c r="F160" s="610" t="s">
        <v>423</v>
      </c>
      <c r="G160" s="707"/>
      <c r="H160" s="288">
        <f>S160</f>
        <v>0</v>
      </c>
      <c r="I160" s="256"/>
      <c r="J160" s="130"/>
      <c r="K160" s="130"/>
      <c r="L160" s="130"/>
      <c r="M160" s="130"/>
      <c r="N160" s="130"/>
      <c r="O160" s="130"/>
      <c r="P160" s="130"/>
      <c r="Q160" s="130"/>
      <c r="R160" s="130"/>
      <c r="S160" s="130"/>
      <c r="T160" s="214"/>
      <c r="U160" t="s">
        <v>124</v>
      </c>
    </row>
    <row r="161" spans="1:25" ht="12.75" hidden="1" customHeight="1" x14ac:dyDescent="0.25">
      <c r="A161" s="627"/>
      <c r="B161" s="700"/>
      <c r="C161" s="611"/>
      <c r="D161" s="321" t="s">
        <v>127</v>
      </c>
      <c r="E161" s="609"/>
      <c r="F161" s="611"/>
      <c r="G161" s="708"/>
      <c r="H161" s="290"/>
      <c r="I161" s="256"/>
      <c r="J161" s="130"/>
      <c r="K161" s="130"/>
      <c r="L161" s="130"/>
      <c r="M161" s="130"/>
      <c r="N161" s="130"/>
      <c r="O161" s="130"/>
      <c r="P161" s="130"/>
      <c r="Q161" s="130"/>
      <c r="R161" s="130"/>
      <c r="S161" s="130"/>
      <c r="T161" s="214"/>
      <c r="U161" s="57"/>
    </row>
    <row r="162" spans="1:25" ht="12.75" hidden="1" customHeight="1" x14ac:dyDescent="0.25">
      <c r="A162" s="626"/>
      <c r="B162" s="699" t="s">
        <v>211</v>
      </c>
      <c r="C162" s="610">
        <v>2210</v>
      </c>
      <c r="D162" s="320">
        <v>0</v>
      </c>
      <c r="E162" s="608" t="s">
        <v>22</v>
      </c>
      <c r="F162" s="610" t="s">
        <v>423</v>
      </c>
      <c r="G162" s="707"/>
      <c r="H162" s="290">
        <f>L162+K162</f>
        <v>0</v>
      </c>
      <c r="I162" s="256"/>
      <c r="J162" s="130"/>
      <c r="K162" s="130"/>
      <c r="L162" s="130"/>
      <c r="M162" s="130"/>
      <c r="N162" s="130"/>
      <c r="O162" s="130"/>
      <c r="P162" s="130"/>
      <c r="Q162" s="130"/>
      <c r="R162" s="130"/>
      <c r="S162" s="130"/>
      <c r="T162" s="214"/>
      <c r="U162" s="57" t="s">
        <v>118</v>
      </c>
    </row>
    <row r="163" spans="1:25" ht="12.75" hidden="1" customHeight="1" x14ac:dyDescent="0.25">
      <c r="A163" s="627"/>
      <c r="B163" s="700"/>
      <c r="C163" s="611"/>
      <c r="D163" s="321" t="s">
        <v>212</v>
      </c>
      <c r="E163" s="609"/>
      <c r="F163" s="611"/>
      <c r="G163" s="708"/>
      <c r="H163" s="290"/>
      <c r="I163" s="256"/>
      <c r="J163" s="130"/>
      <c r="K163" s="130"/>
      <c r="L163" s="130"/>
      <c r="M163" s="130"/>
      <c r="N163" s="130"/>
      <c r="O163" s="130"/>
      <c r="P163" s="130"/>
      <c r="Q163" s="130"/>
      <c r="R163" s="130"/>
      <c r="S163" s="130"/>
      <c r="T163" s="214"/>
      <c r="U163" s="57"/>
    </row>
    <row r="164" spans="1:25" ht="18" hidden="1" customHeight="1" x14ac:dyDescent="0.25">
      <c r="A164" s="449"/>
      <c r="B164" s="699" t="s">
        <v>319</v>
      </c>
      <c r="C164" s="610">
        <v>2210</v>
      </c>
      <c r="D164" s="320">
        <v>0</v>
      </c>
      <c r="E164" s="608" t="s">
        <v>22</v>
      </c>
      <c r="F164" s="610" t="s">
        <v>423</v>
      </c>
      <c r="G164" s="707"/>
      <c r="H164" s="290">
        <f>Q164</f>
        <v>0</v>
      </c>
      <c r="I164" s="256"/>
      <c r="J164" s="130"/>
      <c r="K164" s="130"/>
      <c r="L164" s="130"/>
      <c r="M164" s="130"/>
      <c r="N164" s="130"/>
      <c r="O164" s="130"/>
      <c r="P164" s="130"/>
      <c r="Q164" s="130"/>
      <c r="R164" s="130"/>
      <c r="S164" s="130"/>
      <c r="T164" s="214"/>
      <c r="U164" s="57"/>
    </row>
    <row r="165" spans="1:25" ht="37.5" hidden="1" customHeight="1" x14ac:dyDescent="0.25">
      <c r="A165" s="449"/>
      <c r="B165" s="700"/>
      <c r="C165" s="611"/>
      <c r="D165" s="321" t="s">
        <v>318</v>
      </c>
      <c r="E165" s="609"/>
      <c r="F165" s="611"/>
      <c r="G165" s="708"/>
      <c r="H165" s="290"/>
      <c r="I165" s="256"/>
      <c r="J165" s="130"/>
      <c r="K165" s="130"/>
      <c r="L165" s="130"/>
      <c r="M165" s="130"/>
      <c r="N165" s="130"/>
      <c r="O165" s="130"/>
      <c r="P165" s="130"/>
      <c r="Q165" s="130"/>
      <c r="R165" s="130"/>
      <c r="S165" s="130"/>
      <c r="T165" s="214"/>
      <c r="U165" s="57"/>
    </row>
    <row r="166" spans="1:25" ht="12.75" hidden="1" customHeight="1" x14ac:dyDescent="0.25">
      <c r="A166" s="449"/>
      <c r="B166" s="699" t="s">
        <v>405</v>
      </c>
      <c r="C166" s="610">
        <v>2210</v>
      </c>
      <c r="D166" s="320">
        <v>0</v>
      </c>
      <c r="E166" s="608" t="s">
        <v>22</v>
      </c>
      <c r="F166" s="610" t="s">
        <v>423</v>
      </c>
      <c r="G166" s="707"/>
      <c r="H166" s="290">
        <f>T166</f>
        <v>0</v>
      </c>
      <c r="I166" s="256"/>
      <c r="J166" s="130"/>
      <c r="K166" s="130"/>
      <c r="L166" s="130"/>
      <c r="M166" s="130"/>
      <c r="N166" s="130"/>
      <c r="O166" s="130"/>
      <c r="P166" s="130"/>
      <c r="Q166" s="130"/>
      <c r="R166" s="130"/>
      <c r="S166" s="130"/>
      <c r="T166" s="214"/>
      <c r="U166" s="57"/>
    </row>
    <row r="167" spans="1:25" ht="12.75" hidden="1" customHeight="1" x14ac:dyDescent="0.25">
      <c r="A167" s="449"/>
      <c r="B167" s="700"/>
      <c r="C167" s="611"/>
      <c r="D167" s="321" t="s">
        <v>406</v>
      </c>
      <c r="E167" s="609"/>
      <c r="F167" s="611"/>
      <c r="G167" s="708"/>
      <c r="H167" s="290"/>
      <c r="I167" s="256"/>
      <c r="J167" s="130"/>
      <c r="K167" s="130"/>
      <c r="L167" s="130"/>
      <c r="M167" s="130"/>
      <c r="N167" s="130"/>
      <c r="O167" s="130"/>
      <c r="P167" s="130"/>
      <c r="Q167" s="130"/>
      <c r="R167" s="130"/>
      <c r="S167" s="130"/>
      <c r="T167" s="214"/>
      <c r="U167" s="57"/>
    </row>
    <row r="168" spans="1:25" ht="14.25" hidden="1" customHeight="1" x14ac:dyDescent="0.25">
      <c r="A168" s="626"/>
      <c r="B168" s="699" t="s">
        <v>303</v>
      </c>
      <c r="C168" s="608">
        <v>2210</v>
      </c>
      <c r="D168" s="328">
        <v>0</v>
      </c>
      <c r="E168" s="608" t="s">
        <v>22</v>
      </c>
      <c r="F168" s="610" t="s">
        <v>423</v>
      </c>
      <c r="G168" s="707"/>
      <c r="H168" s="288">
        <f>P168</f>
        <v>0</v>
      </c>
      <c r="I168" s="256"/>
      <c r="J168" s="130"/>
      <c r="K168" s="130"/>
      <c r="L168" s="130"/>
      <c r="M168" s="130"/>
      <c r="N168" s="130"/>
      <c r="O168" s="130"/>
      <c r="P168" s="130"/>
      <c r="Q168" s="130"/>
      <c r="R168" s="130"/>
      <c r="S168" s="130"/>
      <c r="T168" s="214"/>
    </row>
    <row r="169" spans="1:25" ht="15" hidden="1" customHeight="1" x14ac:dyDescent="0.25">
      <c r="A169" s="627"/>
      <c r="B169" s="700"/>
      <c r="C169" s="609"/>
      <c r="D169" s="321" t="s">
        <v>331</v>
      </c>
      <c r="E169" s="609"/>
      <c r="F169" s="611"/>
      <c r="G169" s="708"/>
      <c r="H169" s="290"/>
      <c r="I169" s="256"/>
      <c r="J169" s="130"/>
      <c r="K169" s="130"/>
      <c r="L169" s="130"/>
      <c r="M169" s="130"/>
      <c r="N169" s="130"/>
      <c r="O169" s="130"/>
      <c r="P169" s="130"/>
      <c r="Q169" s="130"/>
      <c r="R169" s="130"/>
      <c r="S169" s="130"/>
      <c r="T169" s="214"/>
    </row>
    <row r="170" spans="1:25" ht="12.75" hidden="1" customHeight="1" x14ac:dyDescent="0.25">
      <c r="A170" s="626"/>
      <c r="B170" s="699" t="s">
        <v>407</v>
      </c>
      <c r="C170" s="608">
        <v>2210</v>
      </c>
      <c r="D170" s="328">
        <v>0</v>
      </c>
      <c r="E170" s="608" t="s">
        <v>22</v>
      </c>
      <c r="F170" s="610" t="s">
        <v>423</v>
      </c>
      <c r="G170" s="707"/>
      <c r="H170" s="288">
        <f>T170</f>
        <v>0</v>
      </c>
      <c r="I170" s="256"/>
      <c r="J170" s="130"/>
      <c r="K170" s="130"/>
      <c r="L170" s="130"/>
      <c r="M170" s="130"/>
      <c r="N170" s="130"/>
      <c r="O170" s="130"/>
      <c r="P170" s="130"/>
      <c r="Q170" s="130"/>
      <c r="R170" s="130"/>
      <c r="S170" s="130"/>
      <c r="T170" s="214"/>
      <c r="U170" s="62"/>
      <c r="V170" s="78"/>
      <c r="W170" s="78"/>
      <c r="X170" s="78"/>
      <c r="Y170" s="78"/>
    </row>
    <row r="171" spans="1:25" ht="13.5" hidden="1" customHeight="1" x14ac:dyDescent="0.25">
      <c r="A171" s="627"/>
      <c r="B171" s="700"/>
      <c r="C171" s="609"/>
      <c r="D171" s="321" t="s">
        <v>75</v>
      </c>
      <c r="E171" s="609"/>
      <c r="F171" s="611"/>
      <c r="G171" s="708"/>
      <c r="H171" s="290"/>
      <c r="I171" s="256"/>
      <c r="J171" s="130"/>
      <c r="K171" s="130"/>
      <c r="L171" s="130"/>
      <c r="M171" s="130"/>
      <c r="N171" s="130"/>
      <c r="O171" s="130"/>
      <c r="P171" s="130"/>
      <c r="Q171" s="130"/>
      <c r="R171" s="130"/>
      <c r="S171" s="130"/>
      <c r="T171" s="214"/>
      <c r="U171" s="445"/>
      <c r="V171" s="78"/>
      <c r="W171" s="78"/>
      <c r="X171" s="78"/>
      <c r="Y171" s="78"/>
    </row>
    <row r="172" spans="1:25" ht="12.75" hidden="1" customHeight="1" x14ac:dyDescent="0.25">
      <c r="A172" s="626"/>
      <c r="B172" s="699" t="s">
        <v>408</v>
      </c>
      <c r="C172" s="608">
        <v>2210</v>
      </c>
      <c r="D172" s="320">
        <v>0</v>
      </c>
      <c r="E172" s="608" t="s">
        <v>22</v>
      </c>
      <c r="F172" s="610" t="s">
        <v>423</v>
      </c>
      <c r="G172" s="707"/>
      <c r="H172" s="288">
        <f>T172</f>
        <v>0</v>
      </c>
      <c r="I172" s="256"/>
      <c r="J172" s="130"/>
      <c r="K172" s="130"/>
      <c r="L172" s="130"/>
      <c r="M172" s="130"/>
      <c r="N172" s="130"/>
      <c r="O172" s="130"/>
      <c r="P172" s="130"/>
      <c r="Q172" s="130"/>
      <c r="R172" s="130"/>
      <c r="S172" s="130"/>
      <c r="T172" s="214"/>
    </row>
    <row r="173" spans="1:25" ht="14.25" hidden="1" customHeight="1" x14ac:dyDescent="0.25">
      <c r="A173" s="627"/>
      <c r="B173" s="700"/>
      <c r="C173" s="609"/>
      <c r="D173" s="321" t="s">
        <v>409</v>
      </c>
      <c r="E173" s="609"/>
      <c r="F173" s="611"/>
      <c r="G173" s="708"/>
      <c r="H173" s="290"/>
      <c r="I173" s="256"/>
      <c r="J173" s="130"/>
      <c r="K173" s="130"/>
      <c r="L173" s="130"/>
      <c r="M173" s="130"/>
      <c r="N173" s="130"/>
      <c r="O173" s="130"/>
      <c r="P173" s="130"/>
      <c r="Q173" s="130"/>
      <c r="R173" s="130"/>
      <c r="S173" s="130"/>
      <c r="T173" s="214"/>
    </row>
    <row r="174" spans="1:25" ht="15" hidden="1" customHeight="1" x14ac:dyDescent="0.25">
      <c r="A174" s="626"/>
      <c r="B174" s="699" t="s">
        <v>611</v>
      </c>
      <c r="C174" s="608">
        <v>2210</v>
      </c>
      <c r="D174" s="320">
        <v>0</v>
      </c>
      <c r="E174" s="608" t="s">
        <v>22</v>
      </c>
      <c r="F174" s="610" t="s">
        <v>423</v>
      </c>
      <c r="G174" s="750"/>
      <c r="H174" s="290">
        <f>P174</f>
        <v>0</v>
      </c>
      <c r="I174" s="256"/>
      <c r="J174" s="130"/>
      <c r="K174" s="130"/>
      <c r="L174" s="130"/>
      <c r="M174" s="130"/>
      <c r="N174" s="130"/>
      <c r="O174" s="130"/>
      <c r="P174" s="130"/>
      <c r="Q174" s="130"/>
      <c r="R174" s="130"/>
      <c r="S174" s="130"/>
      <c r="T174" s="214"/>
      <c r="U174" t="s">
        <v>161</v>
      </c>
    </row>
    <row r="175" spans="1:25" ht="15" hidden="1" customHeight="1" x14ac:dyDescent="0.25">
      <c r="A175" s="627"/>
      <c r="B175" s="700"/>
      <c r="C175" s="609"/>
      <c r="D175" s="321" t="s">
        <v>332</v>
      </c>
      <c r="E175" s="609"/>
      <c r="F175" s="611"/>
      <c r="G175" s="751"/>
      <c r="H175" s="290"/>
      <c r="I175" s="256"/>
      <c r="J175" s="130"/>
      <c r="K175" s="130"/>
      <c r="L175" s="130"/>
      <c r="M175" s="130"/>
      <c r="N175" s="130"/>
      <c r="O175" s="130"/>
      <c r="P175" s="130"/>
      <c r="Q175" s="130"/>
      <c r="R175" s="130"/>
      <c r="S175" s="130"/>
      <c r="T175" s="214"/>
    </row>
    <row r="176" spans="1:25" ht="14.25" hidden="1" customHeight="1" x14ac:dyDescent="0.25">
      <c r="A176" s="626"/>
      <c r="B176" s="699" t="s">
        <v>366</v>
      </c>
      <c r="C176" s="610">
        <v>2210</v>
      </c>
      <c r="D176" s="320">
        <v>0</v>
      </c>
      <c r="E176" s="608" t="s">
        <v>22</v>
      </c>
      <c r="F176" s="610" t="s">
        <v>423</v>
      </c>
      <c r="G176" s="707"/>
      <c r="H176" s="288">
        <f>S176</f>
        <v>0</v>
      </c>
      <c r="I176" s="256"/>
      <c r="J176" s="130"/>
      <c r="K176" s="130"/>
      <c r="L176" s="130"/>
      <c r="M176" s="130"/>
      <c r="N176" s="130"/>
      <c r="O176" s="130"/>
      <c r="P176" s="130"/>
      <c r="Q176" s="130"/>
      <c r="R176" s="130"/>
      <c r="S176" s="130"/>
      <c r="T176" s="214"/>
      <c r="U176" t="s">
        <v>156</v>
      </c>
    </row>
    <row r="177" spans="1:22" ht="28.5" hidden="1" customHeight="1" x14ac:dyDescent="0.25">
      <c r="A177" s="627"/>
      <c r="B177" s="700"/>
      <c r="C177" s="611"/>
      <c r="D177" s="321" t="s">
        <v>367</v>
      </c>
      <c r="E177" s="609"/>
      <c r="F177" s="611"/>
      <c r="G177" s="708"/>
      <c r="H177" s="290"/>
      <c r="I177" s="256"/>
      <c r="J177" s="130"/>
      <c r="K177" s="130"/>
      <c r="L177" s="130"/>
      <c r="M177" s="130"/>
      <c r="N177" s="130"/>
      <c r="O177" s="130"/>
      <c r="P177" s="130"/>
      <c r="Q177" s="130"/>
      <c r="R177" s="130"/>
      <c r="S177" s="130"/>
      <c r="T177" s="214"/>
    </row>
    <row r="178" spans="1:22" ht="19.5" hidden="1" customHeight="1" x14ac:dyDescent="0.25">
      <c r="A178" s="626"/>
      <c r="B178" s="699" t="s">
        <v>410</v>
      </c>
      <c r="C178" s="610">
        <v>2210</v>
      </c>
      <c r="D178" s="328">
        <v>0</v>
      </c>
      <c r="E178" s="608" t="s">
        <v>22</v>
      </c>
      <c r="F178" s="610" t="s">
        <v>423</v>
      </c>
      <c r="G178" s="707"/>
      <c r="H178" s="288">
        <f>T178</f>
        <v>0</v>
      </c>
      <c r="I178" s="256"/>
      <c r="J178" s="130"/>
      <c r="K178" s="130"/>
      <c r="L178" s="130"/>
      <c r="M178" s="130"/>
      <c r="N178" s="130"/>
      <c r="O178" s="130"/>
      <c r="P178" s="130"/>
      <c r="Q178" s="130"/>
      <c r="R178" s="130"/>
      <c r="S178" s="130"/>
      <c r="T178" s="214"/>
      <c r="U178" s="41"/>
    </row>
    <row r="179" spans="1:22" ht="23.25" hidden="1" customHeight="1" x14ac:dyDescent="0.25">
      <c r="A179" s="627"/>
      <c r="B179" s="700"/>
      <c r="C179" s="611"/>
      <c r="D179" s="321" t="s">
        <v>411</v>
      </c>
      <c r="E179" s="609"/>
      <c r="F179" s="611"/>
      <c r="G179" s="708"/>
      <c r="H179" s="290"/>
      <c r="I179" s="256"/>
      <c r="J179" s="130"/>
      <c r="K179" s="130"/>
      <c r="L179" s="130"/>
      <c r="M179" s="130"/>
      <c r="N179" s="130"/>
      <c r="O179" s="130"/>
      <c r="P179" s="130"/>
      <c r="Q179" s="130"/>
      <c r="R179" s="130"/>
      <c r="S179" s="130"/>
      <c r="T179" s="214"/>
    </row>
    <row r="180" spans="1:22" ht="12" hidden="1" customHeight="1" x14ac:dyDescent="0.25">
      <c r="A180" s="626"/>
      <c r="B180" s="699" t="s">
        <v>90</v>
      </c>
      <c r="C180" s="610">
        <v>2210</v>
      </c>
      <c r="D180" s="320">
        <f>5760-1302.9-1139.85-3096-221.25</f>
        <v>4.5474735088646412E-13</v>
      </c>
      <c r="E180" s="608" t="s">
        <v>22</v>
      </c>
      <c r="F180" s="610" t="s">
        <v>423</v>
      </c>
      <c r="G180" s="707"/>
      <c r="H180" s="288">
        <f>SUM(I180:T180)</f>
        <v>0</v>
      </c>
      <c r="I180" s="256"/>
      <c r="J180" s="130"/>
      <c r="K180" s="130"/>
      <c r="L180" s="130"/>
      <c r="M180" s="130"/>
      <c r="N180" s="130"/>
      <c r="O180" s="130"/>
      <c r="P180" s="130"/>
      <c r="Q180" s="130"/>
      <c r="R180" s="130"/>
      <c r="S180" s="130"/>
      <c r="T180" s="214"/>
      <c r="V180" s="69"/>
    </row>
    <row r="181" spans="1:22" ht="16.5" hidden="1" customHeight="1" x14ac:dyDescent="0.25">
      <c r="A181" s="627"/>
      <c r="B181" s="700"/>
      <c r="C181" s="611"/>
      <c r="D181" s="320" t="s">
        <v>100</v>
      </c>
      <c r="E181" s="609"/>
      <c r="F181" s="611"/>
      <c r="G181" s="708"/>
      <c r="H181" s="290"/>
      <c r="I181" s="256"/>
      <c r="J181" s="130"/>
      <c r="K181" s="130"/>
      <c r="L181" s="130"/>
      <c r="M181" s="130"/>
      <c r="N181" s="130"/>
      <c r="O181" s="130"/>
      <c r="P181" s="130"/>
      <c r="Q181" s="130"/>
      <c r="R181" s="130"/>
      <c r="S181" s="130"/>
      <c r="T181" s="214"/>
      <c r="V181" s="69"/>
    </row>
    <row r="182" spans="1:22" ht="12" hidden="1" customHeight="1" x14ac:dyDescent="0.25">
      <c r="A182" s="790"/>
      <c r="B182" s="699" t="s">
        <v>95</v>
      </c>
      <c r="C182" s="610">
        <v>2210</v>
      </c>
      <c r="D182" s="320">
        <f>120-120</f>
        <v>0</v>
      </c>
      <c r="E182" s="608" t="s">
        <v>22</v>
      </c>
      <c r="F182" s="610" t="s">
        <v>423</v>
      </c>
      <c r="G182" s="707"/>
      <c r="H182" s="288">
        <f>SUM(I182:T182)</f>
        <v>0</v>
      </c>
      <c r="I182" s="256"/>
      <c r="J182" s="130"/>
      <c r="K182" s="130"/>
      <c r="L182" s="130"/>
      <c r="M182" s="130"/>
      <c r="N182" s="130"/>
      <c r="O182" s="130"/>
      <c r="P182" s="130"/>
      <c r="Q182" s="130"/>
      <c r="R182" s="130"/>
      <c r="S182" s="130"/>
      <c r="T182" s="214"/>
      <c r="V182" s="69"/>
    </row>
    <row r="183" spans="1:22" ht="12.75" hidden="1" customHeight="1" x14ac:dyDescent="0.25">
      <c r="A183" s="791"/>
      <c r="B183" s="700"/>
      <c r="C183" s="611"/>
      <c r="D183" s="321" t="s">
        <v>100</v>
      </c>
      <c r="E183" s="609"/>
      <c r="F183" s="611"/>
      <c r="G183" s="708"/>
      <c r="H183" s="290"/>
      <c r="I183" s="256"/>
      <c r="J183" s="130"/>
      <c r="K183" s="130"/>
      <c r="L183" s="130"/>
      <c r="M183" s="130"/>
      <c r="N183" s="130"/>
      <c r="O183" s="130"/>
      <c r="P183" s="130"/>
      <c r="Q183" s="130"/>
      <c r="R183" s="130"/>
      <c r="S183" s="130"/>
      <c r="T183" s="214"/>
      <c r="V183" s="69"/>
    </row>
    <row r="184" spans="1:22" ht="13.5" hidden="1" customHeight="1" x14ac:dyDescent="0.25">
      <c r="A184" s="792"/>
      <c r="B184" s="699" t="s">
        <v>305</v>
      </c>
      <c r="C184" s="610">
        <v>2210</v>
      </c>
      <c r="D184" s="320">
        <v>0</v>
      </c>
      <c r="E184" s="608" t="s">
        <v>22</v>
      </c>
      <c r="F184" s="610" t="s">
        <v>423</v>
      </c>
      <c r="G184" s="707"/>
      <c r="H184" s="288">
        <f>P184</f>
        <v>0</v>
      </c>
      <c r="I184" s="256"/>
      <c r="J184" s="130"/>
      <c r="K184" s="130"/>
      <c r="L184" s="130"/>
      <c r="M184" s="130"/>
      <c r="N184" s="130"/>
      <c r="O184" s="130"/>
      <c r="P184" s="130"/>
      <c r="Q184" s="130"/>
      <c r="R184" s="130"/>
      <c r="S184" s="130"/>
      <c r="T184" s="214"/>
      <c r="V184" s="69"/>
    </row>
    <row r="185" spans="1:22" ht="15.75" hidden="1" customHeight="1" x14ac:dyDescent="0.25">
      <c r="A185" s="793"/>
      <c r="B185" s="700"/>
      <c r="C185" s="611"/>
      <c r="D185" s="321" t="s">
        <v>334</v>
      </c>
      <c r="E185" s="609"/>
      <c r="F185" s="611"/>
      <c r="G185" s="708"/>
      <c r="H185" s="290"/>
      <c r="I185" s="256"/>
      <c r="J185" s="130"/>
      <c r="K185" s="130"/>
      <c r="L185" s="130"/>
      <c r="M185" s="130"/>
      <c r="N185" s="130"/>
      <c r="O185" s="130"/>
      <c r="P185" s="130"/>
      <c r="Q185" s="130"/>
      <c r="R185" s="130"/>
      <c r="S185" s="130"/>
      <c r="T185" s="214"/>
      <c r="V185" s="69"/>
    </row>
    <row r="186" spans="1:22" ht="12" hidden="1" customHeight="1" x14ac:dyDescent="0.25">
      <c r="A186" s="792"/>
      <c r="B186" s="699" t="s">
        <v>73</v>
      </c>
      <c r="C186" s="610">
        <v>2210</v>
      </c>
      <c r="D186" s="320">
        <v>0</v>
      </c>
      <c r="E186" s="608" t="s">
        <v>22</v>
      </c>
      <c r="F186" s="610" t="s">
        <v>423</v>
      </c>
      <c r="G186" s="707"/>
      <c r="H186" s="288">
        <f>SUM(I186:T186)</f>
        <v>0</v>
      </c>
      <c r="I186" s="256"/>
      <c r="J186" s="130"/>
      <c r="K186" s="130"/>
      <c r="L186" s="130"/>
      <c r="M186" s="130"/>
      <c r="N186" s="130"/>
      <c r="O186" s="130"/>
      <c r="P186" s="130"/>
      <c r="Q186" s="130"/>
      <c r="R186" s="130"/>
      <c r="S186" s="130"/>
      <c r="T186" s="214"/>
      <c r="U186" t="s">
        <v>116</v>
      </c>
      <c r="V186" s="69"/>
    </row>
    <row r="187" spans="1:22" ht="15" hidden="1" customHeight="1" x14ac:dyDescent="0.25">
      <c r="A187" s="793"/>
      <c r="B187" s="700"/>
      <c r="C187" s="611"/>
      <c r="D187" s="321" t="s">
        <v>128</v>
      </c>
      <c r="E187" s="609"/>
      <c r="F187" s="611"/>
      <c r="G187" s="708"/>
      <c r="H187" s="290"/>
      <c r="I187" s="256"/>
      <c r="J187" s="130"/>
      <c r="K187" s="130"/>
      <c r="L187" s="130"/>
      <c r="M187" s="130"/>
      <c r="N187" s="130"/>
      <c r="O187" s="130"/>
      <c r="P187" s="130"/>
      <c r="Q187" s="130"/>
      <c r="R187" s="130"/>
      <c r="S187" s="130"/>
      <c r="T187" s="214"/>
      <c r="V187" s="69"/>
    </row>
    <row r="188" spans="1:22" ht="12" hidden="1" customHeight="1" x14ac:dyDescent="0.25">
      <c r="A188" s="792"/>
      <c r="B188" s="699" t="s">
        <v>374</v>
      </c>
      <c r="C188" s="610">
        <v>2210</v>
      </c>
      <c r="D188" s="463">
        <v>0</v>
      </c>
      <c r="E188" s="608" t="s">
        <v>22</v>
      </c>
      <c r="F188" s="610" t="s">
        <v>423</v>
      </c>
      <c r="G188" s="707"/>
      <c r="H188" s="288">
        <f>S188</f>
        <v>0</v>
      </c>
      <c r="I188" s="256"/>
      <c r="J188" s="130"/>
      <c r="K188" s="130"/>
      <c r="L188" s="130"/>
      <c r="M188" s="130"/>
      <c r="N188" s="130"/>
      <c r="O188" s="130"/>
      <c r="P188" s="130"/>
      <c r="Q188" s="130"/>
      <c r="R188" s="130"/>
      <c r="S188" s="130"/>
      <c r="T188" s="214"/>
      <c r="V188" s="69"/>
    </row>
    <row r="189" spans="1:22" ht="13.5" hidden="1" customHeight="1" x14ac:dyDescent="0.25">
      <c r="A189" s="793"/>
      <c r="B189" s="700"/>
      <c r="C189" s="611"/>
      <c r="D189" s="458" t="s">
        <v>375</v>
      </c>
      <c r="E189" s="609"/>
      <c r="F189" s="611"/>
      <c r="G189" s="708"/>
      <c r="H189" s="290"/>
      <c r="I189" s="256"/>
      <c r="J189" s="130"/>
      <c r="K189" s="130"/>
      <c r="L189" s="130"/>
      <c r="M189" s="130"/>
      <c r="N189" s="130"/>
      <c r="O189" s="130"/>
      <c r="P189" s="130"/>
      <c r="Q189" s="130"/>
      <c r="R189" s="130"/>
      <c r="S189" s="130"/>
      <c r="T189" s="214"/>
      <c r="V189" s="69"/>
    </row>
    <row r="190" spans="1:22" ht="15" hidden="1" customHeight="1" x14ac:dyDescent="0.25">
      <c r="A190" s="790"/>
      <c r="B190" s="699" t="s">
        <v>274</v>
      </c>
      <c r="C190" s="610">
        <v>2210</v>
      </c>
      <c r="D190" s="463">
        <v>0</v>
      </c>
      <c r="E190" s="608" t="s">
        <v>22</v>
      </c>
      <c r="F190" s="610" t="s">
        <v>423</v>
      </c>
      <c r="G190" s="707"/>
      <c r="H190" s="290">
        <f>N190</f>
        <v>0</v>
      </c>
      <c r="I190" s="256"/>
      <c r="J190" s="130"/>
      <c r="K190" s="130"/>
      <c r="L190" s="130"/>
      <c r="M190" s="130"/>
      <c r="N190" s="130"/>
      <c r="O190" s="130"/>
      <c r="P190" s="130"/>
      <c r="Q190" s="130"/>
      <c r="R190" s="130"/>
      <c r="S190" s="130"/>
      <c r="T190" s="214"/>
      <c r="U190" t="s">
        <v>276</v>
      </c>
      <c r="V190" s="69"/>
    </row>
    <row r="191" spans="1:22" ht="26.25" hidden="1" customHeight="1" x14ac:dyDescent="0.25">
      <c r="A191" s="791"/>
      <c r="B191" s="700"/>
      <c r="C191" s="611"/>
      <c r="D191" s="458" t="s">
        <v>275</v>
      </c>
      <c r="E191" s="609"/>
      <c r="F191" s="611"/>
      <c r="G191" s="708"/>
      <c r="H191" s="290"/>
      <c r="I191" s="256"/>
      <c r="J191" s="130"/>
      <c r="K191" s="130"/>
      <c r="L191" s="130"/>
      <c r="M191" s="130"/>
      <c r="N191" s="130"/>
      <c r="O191" s="130"/>
      <c r="P191" s="130"/>
      <c r="Q191" s="130"/>
      <c r="R191" s="130"/>
      <c r="S191" s="130"/>
      <c r="T191" s="214"/>
      <c r="V191" s="69"/>
    </row>
    <row r="192" spans="1:22" ht="15" hidden="1" customHeight="1" x14ac:dyDescent="0.25">
      <c r="A192" s="790"/>
      <c r="B192" s="699" t="s">
        <v>140</v>
      </c>
      <c r="C192" s="610">
        <v>2210</v>
      </c>
      <c r="D192" s="440">
        <v>0</v>
      </c>
      <c r="E192" s="608" t="s">
        <v>22</v>
      </c>
      <c r="F192" s="610" t="s">
        <v>423</v>
      </c>
      <c r="G192" s="707"/>
      <c r="H192" s="290">
        <f>P192</f>
        <v>0</v>
      </c>
      <c r="I192" s="256"/>
      <c r="J192" s="130"/>
      <c r="K192" s="130"/>
      <c r="L192" s="130"/>
      <c r="M192" s="130"/>
      <c r="N192" s="130"/>
      <c r="O192" s="130"/>
      <c r="P192" s="130"/>
      <c r="Q192" s="130"/>
      <c r="R192" s="130"/>
      <c r="S192" s="130"/>
      <c r="T192" s="214"/>
      <c r="U192" t="s">
        <v>142</v>
      </c>
      <c r="V192" s="69"/>
    </row>
    <row r="193" spans="1:29" ht="15" hidden="1" customHeight="1" x14ac:dyDescent="0.25">
      <c r="A193" s="791"/>
      <c r="B193" s="700"/>
      <c r="C193" s="611"/>
      <c r="D193" s="310" t="s">
        <v>141</v>
      </c>
      <c r="E193" s="609"/>
      <c r="F193" s="611"/>
      <c r="G193" s="708"/>
      <c r="H193" s="290"/>
      <c r="I193" s="256"/>
      <c r="J193" s="130"/>
      <c r="K193" s="130"/>
      <c r="L193" s="130"/>
      <c r="M193" s="130"/>
      <c r="N193" s="130"/>
      <c r="O193" s="130"/>
      <c r="P193" s="130"/>
      <c r="Q193" s="130"/>
      <c r="R193" s="130"/>
      <c r="S193" s="130"/>
      <c r="T193" s="214"/>
      <c r="V193" s="69"/>
    </row>
    <row r="194" spans="1:29" ht="17.25" hidden="1" customHeight="1" x14ac:dyDescent="0.25">
      <c r="A194" s="426"/>
      <c r="B194" s="748" t="s">
        <v>23</v>
      </c>
      <c r="C194" s="749"/>
      <c r="D194" s="12">
        <f>D195+D197</f>
        <v>0</v>
      </c>
      <c r="E194" s="20"/>
      <c r="F194" s="19"/>
      <c r="G194" s="176"/>
      <c r="H194" s="193"/>
      <c r="I194" s="255"/>
      <c r="J194" s="139"/>
      <c r="K194" s="139"/>
      <c r="L194" s="139"/>
      <c r="M194" s="139"/>
      <c r="N194" s="139"/>
      <c r="O194" s="139"/>
      <c r="P194" s="139"/>
      <c r="Q194" s="139"/>
      <c r="R194" s="139"/>
      <c r="S194" s="139"/>
      <c r="T194" s="213"/>
    </row>
    <row r="195" spans="1:29" ht="15.75" hidden="1" customHeight="1" x14ac:dyDescent="0.25">
      <c r="A195" s="626"/>
      <c r="B195" s="699" t="s">
        <v>612</v>
      </c>
      <c r="C195" s="608">
        <v>2210</v>
      </c>
      <c r="D195" s="328">
        <v>0</v>
      </c>
      <c r="E195" s="608" t="s">
        <v>22</v>
      </c>
      <c r="F195" s="610" t="s">
        <v>423</v>
      </c>
      <c r="G195" s="707"/>
      <c r="H195" s="288">
        <f>SUM(I195:T195)</f>
        <v>0</v>
      </c>
      <c r="I195" s="256"/>
      <c r="J195" s="130"/>
      <c r="K195" s="130"/>
      <c r="L195" s="130"/>
      <c r="M195" s="130"/>
      <c r="N195" s="130"/>
      <c r="O195" s="130"/>
      <c r="P195" s="130"/>
      <c r="Q195" s="130"/>
      <c r="R195" s="130"/>
      <c r="S195" s="130"/>
      <c r="T195" s="214"/>
      <c r="U195" s="731" t="s">
        <v>113</v>
      </c>
      <c r="V195" s="732"/>
      <c r="W195" s="732"/>
      <c r="X195" s="732"/>
      <c r="Y195" s="732"/>
      <c r="Z195" s="79"/>
      <c r="AA195" s="79"/>
      <c r="AB195" s="79"/>
      <c r="AC195" s="79"/>
    </row>
    <row r="196" spans="1:29" ht="27" hidden="1" customHeight="1" x14ac:dyDescent="0.25">
      <c r="A196" s="627"/>
      <c r="B196" s="700"/>
      <c r="C196" s="609"/>
      <c r="D196" s="321" t="s">
        <v>210</v>
      </c>
      <c r="E196" s="609"/>
      <c r="F196" s="611"/>
      <c r="G196" s="708"/>
      <c r="H196" s="290"/>
      <c r="I196" s="256"/>
      <c r="J196" s="130"/>
      <c r="K196" s="130"/>
      <c r="L196" s="130"/>
      <c r="M196" s="130"/>
      <c r="N196" s="130"/>
      <c r="O196" s="130"/>
      <c r="P196" s="130"/>
      <c r="Q196" s="130"/>
      <c r="R196" s="130"/>
      <c r="S196" s="130"/>
      <c r="T196" s="214"/>
      <c r="U196" s="62"/>
      <c r="V196" s="79"/>
      <c r="W196" s="79"/>
      <c r="X196" s="79"/>
      <c r="Y196" s="79"/>
      <c r="Z196" s="79"/>
      <c r="AA196" s="79"/>
      <c r="AB196" s="79"/>
      <c r="AC196" s="79"/>
    </row>
    <row r="197" spans="1:29" ht="17.25" hidden="1" customHeight="1" x14ac:dyDescent="0.25">
      <c r="A197" s="449"/>
      <c r="B197" s="699" t="s">
        <v>255</v>
      </c>
      <c r="C197" s="608">
        <v>2210</v>
      </c>
      <c r="D197" s="321">
        <v>0</v>
      </c>
      <c r="E197" s="608" t="s">
        <v>22</v>
      </c>
      <c r="F197" s="610" t="s">
        <v>423</v>
      </c>
      <c r="G197" s="707"/>
      <c r="H197" s="290">
        <f>M197</f>
        <v>0</v>
      </c>
      <c r="I197" s="256"/>
      <c r="J197" s="130"/>
      <c r="K197" s="130"/>
      <c r="L197" s="130"/>
      <c r="M197" s="130"/>
      <c r="N197" s="130"/>
      <c r="O197" s="130"/>
      <c r="P197" s="130"/>
      <c r="Q197" s="130"/>
      <c r="R197" s="130"/>
      <c r="S197" s="130"/>
      <c r="T197" s="214"/>
      <c r="U197" s="731" t="s">
        <v>257</v>
      </c>
      <c r="V197" s="732"/>
      <c r="W197" s="732"/>
      <c r="X197" s="79"/>
      <c r="Y197" s="79"/>
      <c r="Z197" s="79"/>
      <c r="AA197" s="79"/>
      <c r="AB197" s="79"/>
      <c r="AC197" s="79"/>
    </row>
    <row r="198" spans="1:29" ht="42" hidden="1" customHeight="1" x14ac:dyDescent="0.25">
      <c r="A198" s="443"/>
      <c r="B198" s="700"/>
      <c r="C198" s="609"/>
      <c r="D198" s="321" t="s">
        <v>256</v>
      </c>
      <c r="E198" s="609"/>
      <c r="F198" s="611"/>
      <c r="G198" s="708"/>
      <c r="H198" s="290"/>
      <c r="I198" s="256"/>
      <c r="J198" s="130"/>
      <c r="K198" s="130"/>
      <c r="L198" s="130"/>
      <c r="M198" s="130"/>
      <c r="N198" s="130"/>
      <c r="O198" s="130"/>
      <c r="P198" s="130"/>
      <c r="Q198" s="130"/>
      <c r="R198" s="130"/>
      <c r="S198" s="130"/>
      <c r="T198" s="214"/>
      <c r="U198" s="62"/>
      <c r="V198" s="79"/>
      <c r="W198" s="79"/>
      <c r="X198" s="79"/>
      <c r="Y198" s="79"/>
      <c r="Z198" s="79"/>
      <c r="AA198" s="79"/>
      <c r="AB198" s="79"/>
      <c r="AC198" s="79"/>
    </row>
    <row r="199" spans="1:29" ht="14.25" hidden="1" customHeight="1" x14ac:dyDescent="0.25">
      <c r="A199" s="423"/>
      <c r="B199" s="748" t="s">
        <v>26</v>
      </c>
      <c r="C199" s="749"/>
      <c r="D199" s="92">
        <f>D200</f>
        <v>0</v>
      </c>
      <c r="E199" s="10"/>
      <c r="F199" s="11"/>
      <c r="G199" s="178"/>
      <c r="H199" s="193"/>
      <c r="I199" s="255"/>
      <c r="J199" s="139"/>
      <c r="K199" s="139"/>
      <c r="L199" s="139"/>
      <c r="M199" s="139"/>
      <c r="N199" s="139"/>
      <c r="O199" s="139"/>
      <c r="P199" s="139"/>
      <c r="Q199" s="139"/>
      <c r="R199" s="139"/>
      <c r="S199" s="139"/>
      <c r="T199" s="213"/>
      <c r="U199" s="78"/>
      <c r="V199" s="78"/>
      <c r="W199" s="78"/>
      <c r="X199" s="78"/>
      <c r="Y199" s="78"/>
      <c r="Z199" s="78"/>
      <c r="AA199" s="78"/>
    </row>
    <row r="200" spans="1:29" ht="14.25" hidden="1" customHeight="1" x14ac:dyDescent="0.25">
      <c r="A200" s="626"/>
      <c r="B200" s="699" t="s">
        <v>387</v>
      </c>
      <c r="C200" s="608">
        <v>2210</v>
      </c>
      <c r="D200" s="328">
        <v>0</v>
      </c>
      <c r="E200" s="608" t="s">
        <v>22</v>
      </c>
      <c r="F200" s="610" t="s">
        <v>423</v>
      </c>
      <c r="G200" s="707"/>
      <c r="H200" s="288">
        <f>SUM(I200:T200)</f>
        <v>0</v>
      </c>
      <c r="I200" s="256"/>
      <c r="J200" s="130"/>
      <c r="K200" s="130"/>
      <c r="L200" s="130"/>
      <c r="M200" s="130"/>
      <c r="N200" s="130"/>
      <c r="O200" s="130"/>
      <c r="P200" s="130"/>
      <c r="Q200" s="130"/>
      <c r="R200" s="130"/>
      <c r="S200" s="130"/>
      <c r="T200" s="214"/>
    </row>
    <row r="201" spans="1:29" ht="13.5" hidden="1" customHeight="1" x14ac:dyDescent="0.25">
      <c r="A201" s="627"/>
      <c r="B201" s="700"/>
      <c r="C201" s="609"/>
      <c r="D201" s="309" t="s">
        <v>388</v>
      </c>
      <c r="E201" s="609"/>
      <c r="F201" s="611"/>
      <c r="G201" s="708"/>
      <c r="H201" s="290"/>
      <c r="I201" s="256"/>
      <c r="J201" s="130"/>
      <c r="K201" s="130"/>
      <c r="L201" s="130"/>
      <c r="M201" s="130"/>
      <c r="N201" s="130"/>
      <c r="O201" s="130"/>
      <c r="P201" s="130"/>
      <c r="Q201" s="130"/>
      <c r="R201" s="130"/>
      <c r="S201" s="130"/>
      <c r="T201" s="214"/>
    </row>
    <row r="202" spans="1:29" ht="14.25" hidden="1" customHeight="1" x14ac:dyDescent="0.25">
      <c r="A202" s="424"/>
      <c r="B202" s="782" t="s">
        <v>238</v>
      </c>
      <c r="C202" s="710"/>
      <c r="D202" s="158">
        <f>D203+D205+D207+D209</f>
        <v>0</v>
      </c>
      <c r="E202" s="153"/>
      <c r="F202" s="153"/>
      <c r="G202" s="179"/>
      <c r="H202" s="195"/>
      <c r="I202" s="257"/>
      <c r="J202" s="131"/>
      <c r="K202" s="131"/>
      <c r="L202" s="131"/>
      <c r="M202" s="131"/>
      <c r="N202" s="131"/>
      <c r="O202" s="131"/>
      <c r="P202" s="131"/>
      <c r="Q202" s="131"/>
      <c r="R202" s="131"/>
      <c r="S202" s="131"/>
      <c r="T202" s="215"/>
    </row>
    <row r="203" spans="1:29" ht="34.5" hidden="1" customHeight="1" x14ac:dyDescent="0.25">
      <c r="A203" s="626"/>
      <c r="B203" s="699" t="s">
        <v>243</v>
      </c>
      <c r="C203" s="608">
        <v>2210</v>
      </c>
      <c r="D203" s="325">
        <v>0</v>
      </c>
      <c r="E203" s="608" t="s">
        <v>22</v>
      </c>
      <c r="F203" s="610" t="s">
        <v>423</v>
      </c>
      <c r="G203" s="707"/>
      <c r="H203" s="288">
        <f>SUM(I203:T203)</f>
        <v>0</v>
      </c>
      <c r="I203" s="256"/>
      <c r="J203" s="130"/>
      <c r="K203" s="130"/>
      <c r="L203" s="130"/>
      <c r="M203" s="130"/>
      <c r="N203" s="130"/>
      <c r="O203" s="130"/>
      <c r="P203" s="130"/>
      <c r="Q203" s="130"/>
      <c r="R203" s="130"/>
      <c r="S203" s="130"/>
      <c r="T203" s="214"/>
      <c r="U203" t="s">
        <v>239</v>
      </c>
    </row>
    <row r="204" spans="1:29" ht="24.75" hidden="1" customHeight="1" x14ac:dyDescent="0.25">
      <c r="A204" s="627"/>
      <c r="B204" s="700"/>
      <c r="C204" s="609"/>
      <c r="D204" s="326" t="s">
        <v>244</v>
      </c>
      <c r="E204" s="609"/>
      <c r="F204" s="611"/>
      <c r="G204" s="708"/>
      <c r="H204" s="290"/>
      <c r="I204" s="256"/>
      <c r="J204" s="130"/>
      <c r="K204" s="130"/>
      <c r="L204" s="130"/>
      <c r="M204" s="130"/>
      <c r="N204" s="130"/>
      <c r="O204" s="130"/>
      <c r="P204" s="130"/>
      <c r="Q204" s="130"/>
      <c r="R204" s="130"/>
      <c r="S204" s="130"/>
      <c r="T204" s="214"/>
    </row>
    <row r="205" spans="1:29" ht="15.75" hidden="1" customHeight="1" x14ac:dyDescent="0.25">
      <c r="A205" s="626"/>
      <c r="B205" s="699" t="s">
        <v>613</v>
      </c>
      <c r="C205" s="608">
        <v>2210</v>
      </c>
      <c r="D205" s="327">
        <v>0</v>
      </c>
      <c r="E205" s="608" t="s">
        <v>22</v>
      </c>
      <c r="F205" s="610" t="s">
        <v>423</v>
      </c>
      <c r="G205" s="707"/>
      <c r="H205" s="290">
        <f>N205+M205</f>
        <v>0</v>
      </c>
      <c r="I205" s="256"/>
      <c r="J205" s="130"/>
      <c r="K205" s="130"/>
      <c r="L205" s="130"/>
      <c r="M205" s="130"/>
      <c r="N205" s="130"/>
      <c r="O205" s="130"/>
      <c r="P205" s="130"/>
      <c r="Q205" s="130"/>
      <c r="R205" s="130"/>
      <c r="S205" s="130"/>
      <c r="T205" s="214"/>
      <c r="U205" t="s">
        <v>240</v>
      </c>
    </row>
    <row r="206" spans="1:29" ht="15.75" hidden="1" customHeight="1" x14ac:dyDescent="0.25">
      <c r="A206" s="627"/>
      <c r="B206" s="700"/>
      <c r="C206" s="609"/>
      <c r="D206" s="326" t="s">
        <v>245</v>
      </c>
      <c r="E206" s="609"/>
      <c r="F206" s="611"/>
      <c r="G206" s="708"/>
      <c r="H206" s="290"/>
      <c r="I206" s="256"/>
      <c r="J206" s="130"/>
      <c r="K206" s="130"/>
      <c r="L206" s="130"/>
      <c r="M206" s="130"/>
      <c r="N206" s="130"/>
      <c r="O206" s="130"/>
      <c r="P206" s="130"/>
      <c r="Q206" s="130"/>
      <c r="R206" s="130"/>
      <c r="S206" s="130"/>
      <c r="T206" s="214"/>
    </row>
    <row r="207" spans="1:29" ht="13.5" hidden="1" customHeight="1" x14ac:dyDescent="0.25">
      <c r="A207" s="626"/>
      <c r="B207" s="604" t="s">
        <v>242</v>
      </c>
      <c r="C207" s="608">
        <v>2210</v>
      </c>
      <c r="D207" s="327">
        <v>0</v>
      </c>
      <c r="E207" s="608" t="s">
        <v>22</v>
      </c>
      <c r="F207" s="610" t="s">
        <v>423</v>
      </c>
      <c r="G207" s="707"/>
      <c r="H207" s="290">
        <f>O207+M207</f>
        <v>0</v>
      </c>
      <c r="I207" s="256"/>
      <c r="J207" s="130"/>
      <c r="K207" s="130"/>
      <c r="L207" s="130"/>
      <c r="M207" s="130"/>
      <c r="N207" s="130"/>
      <c r="O207" s="130"/>
      <c r="P207" s="130"/>
      <c r="Q207" s="130"/>
      <c r="R207" s="130"/>
      <c r="S207" s="130"/>
      <c r="T207" s="214"/>
      <c r="U207" t="s">
        <v>241</v>
      </c>
    </row>
    <row r="208" spans="1:29" ht="12.75" hidden="1" customHeight="1" x14ac:dyDescent="0.25">
      <c r="A208" s="627"/>
      <c r="B208" s="605"/>
      <c r="C208" s="609"/>
      <c r="D208" s="326" t="s">
        <v>246</v>
      </c>
      <c r="E208" s="609"/>
      <c r="F208" s="611"/>
      <c r="G208" s="708"/>
      <c r="H208" s="290"/>
      <c r="I208" s="256"/>
      <c r="J208" s="130"/>
      <c r="K208" s="130"/>
      <c r="L208" s="130"/>
      <c r="M208" s="130"/>
      <c r="N208" s="130"/>
      <c r="O208" s="130"/>
      <c r="P208" s="130"/>
      <c r="Q208" s="130"/>
      <c r="R208" s="130"/>
      <c r="S208" s="130"/>
      <c r="T208" s="214"/>
    </row>
    <row r="209" spans="1:32" ht="24" hidden="1" customHeight="1" x14ac:dyDescent="0.25">
      <c r="A209" s="626"/>
      <c r="B209" s="604" t="s">
        <v>260</v>
      </c>
      <c r="C209" s="608">
        <v>2210</v>
      </c>
      <c r="D209" s="326">
        <v>0</v>
      </c>
      <c r="E209" s="608" t="s">
        <v>22</v>
      </c>
      <c r="F209" s="610" t="s">
        <v>423</v>
      </c>
      <c r="G209" s="707"/>
      <c r="H209" s="290">
        <f>O209+M209</f>
        <v>0</v>
      </c>
      <c r="I209" s="256"/>
      <c r="J209" s="130"/>
      <c r="K209" s="130"/>
      <c r="L209" s="130"/>
      <c r="M209" s="130"/>
      <c r="N209" s="130"/>
      <c r="O209" s="130"/>
      <c r="P209" s="130"/>
      <c r="Q209" s="130"/>
      <c r="R209" s="130"/>
      <c r="S209" s="130"/>
      <c r="T209" s="214"/>
      <c r="U209" t="s">
        <v>261</v>
      </c>
    </row>
    <row r="210" spans="1:32" ht="63" hidden="1" customHeight="1" x14ac:dyDescent="0.25">
      <c r="A210" s="627"/>
      <c r="B210" s="605"/>
      <c r="C210" s="609"/>
      <c r="D210" s="326" t="s">
        <v>262</v>
      </c>
      <c r="E210" s="609"/>
      <c r="F210" s="611"/>
      <c r="G210" s="708"/>
      <c r="H210" s="290"/>
      <c r="I210" s="256"/>
      <c r="J210" s="130"/>
      <c r="K210" s="130"/>
      <c r="L210" s="130"/>
      <c r="M210" s="130"/>
      <c r="N210" s="130"/>
      <c r="O210" s="130"/>
      <c r="P210" s="130"/>
      <c r="Q210" s="130"/>
      <c r="R210" s="130"/>
      <c r="S210" s="130"/>
      <c r="T210" s="214"/>
    </row>
    <row r="211" spans="1:32" ht="11.25" hidden="1" customHeight="1" x14ac:dyDescent="0.25">
      <c r="A211" s="424"/>
      <c r="B211" s="785" t="s">
        <v>88</v>
      </c>
      <c r="C211" s="726"/>
      <c r="D211" s="159">
        <f>D212</f>
        <v>0</v>
      </c>
      <c r="E211" s="153"/>
      <c r="F211" s="153"/>
      <c r="G211" s="179"/>
      <c r="H211" s="195"/>
      <c r="I211" s="257"/>
      <c r="J211" s="131"/>
      <c r="K211" s="131"/>
      <c r="L211" s="131"/>
      <c r="M211" s="131"/>
      <c r="N211" s="131"/>
      <c r="O211" s="131"/>
      <c r="P211" s="131"/>
      <c r="Q211" s="131"/>
      <c r="R211" s="131"/>
      <c r="S211" s="131"/>
      <c r="T211" s="215"/>
    </row>
    <row r="212" spans="1:32" ht="14.25" hidden="1" customHeight="1" x14ac:dyDescent="0.25">
      <c r="A212" s="786"/>
      <c r="B212" s="699" t="s">
        <v>312</v>
      </c>
      <c r="C212" s="787">
        <v>2210</v>
      </c>
      <c r="D212" s="325">
        <v>0</v>
      </c>
      <c r="E212" s="608" t="s">
        <v>22</v>
      </c>
      <c r="F212" s="610" t="s">
        <v>423</v>
      </c>
      <c r="G212" s="789"/>
      <c r="H212" s="288">
        <f>SUM(I212:T212)</f>
        <v>0</v>
      </c>
      <c r="I212" s="256"/>
      <c r="J212" s="130"/>
      <c r="K212" s="130"/>
      <c r="L212" s="130"/>
      <c r="M212" s="130"/>
      <c r="N212" s="130"/>
      <c r="O212" s="130"/>
      <c r="P212" s="130"/>
      <c r="Q212" s="130"/>
      <c r="R212" s="130"/>
      <c r="S212" s="130"/>
      <c r="T212" s="214"/>
      <c r="U212" t="s">
        <v>130</v>
      </c>
    </row>
    <row r="213" spans="1:32" ht="28.5" hidden="1" customHeight="1" x14ac:dyDescent="0.25">
      <c r="A213" s="627"/>
      <c r="B213" s="700"/>
      <c r="C213" s="788"/>
      <c r="D213" s="311" t="s">
        <v>313</v>
      </c>
      <c r="E213" s="609"/>
      <c r="F213" s="611"/>
      <c r="G213" s="708"/>
      <c r="H213" s="290"/>
      <c r="I213" s="256"/>
      <c r="J213" s="130"/>
      <c r="K213" s="130"/>
      <c r="L213" s="130"/>
      <c r="M213" s="130"/>
      <c r="N213" s="130"/>
      <c r="O213" s="130"/>
      <c r="P213" s="130"/>
      <c r="Q213" s="130"/>
      <c r="R213" s="130"/>
      <c r="S213" s="130"/>
      <c r="T213" s="214"/>
    </row>
    <row r="214" spans="1:32" s="160" customFormat="1" ht="15.75" hidden="1" customHeight="1" x14ac:dyDescent="0.25">
      <c r="A214" s="443"/>
      <c r="B214" s="782" t="s">
        <v>98</v>
      </c>
      <c r="C214" s="710"/>
      <c r="D214" s="158">
        <f>D215+D219+D217</f>
        <v>0</v>
      </c>
      <c r="E214" s="73"/>
      <c r="F214" s="73"/>
      <c r="G214" s="161"/>
      <c r="H214" s="195"/>
      <c r="I214" s="257"/>
      <c r="J214" s="131"/>
      <c r="K214" s="131"/>
      <c r="L214" s="131"/>
      <c r="M214" s="131"/>
      <c r="N214" s="131"/>
      <c r="O214" s="131"/>
      <c r="P214" s="131"/>
      <c r="Q214" s="131"/>
      <c r="R214" s="131"/>
      <c r="S214" s="131"/>
      <c r="T214" s="215"/>
      <c r="U214" s="42"/>
      <c r="V214" s="42"/>
      <c r="W214" s="42"/>
      <c r="X214" s="42"/>
      <c r="Y214" s="42"/>
      <c r="Z214" s="42"/>
      <c r="AA214" s="42"/>
      <c r="AB214" s="42"/>
      <c r="AC214" s="42"/>
      <c r="AD214" s="42"/>
      <c r="AE214" s="42"/>
      <c r="AF214" s="42"/>
    </row>
    <row r="215" spans="1:32" ht="15.75" hidden="1" customHeight="1" x14ac:dyDescent="0.25">
      <c r="A215" s="626"/>
      <c r="B215" s="604" t="s">
        <v>399</v>
      </c>
      <c r="C215" s="608">
        <v>2210</v>
      </c>
      <c r="D215" s="325">
        <v>0</v>
      </c>
      <c r="E215" s="608" t="s">
        <v>22</v>
      </c>
      <c r="F215" s="610" t="s">
        <v>423</v>
      </c>
      <c r="G215" s="707"/>
      <c r="H215" s="288">
        <f>S215</f>
        <v>0</v>
      </c>
      <c r="I215" s="256"/>
      <c r="J215" s="130"/>
      <c r="K215" s="130"/>
      <c r="L215" s="130"/>
      <c r="M215" s="130"/>
      <c r="N215" s="130"/>
      <c r="O215" s="130"/>
      <c r="P215" s="130"/>
      <c r="Q215" s="130"/>
      <c r="R215" s="130"/>
      <c r="S215" s="130"/>
      <c r="T215" s="214"/>
    </row>
    <row r="216" spans="1:32" ht="13.5" hidden="1" customHeight="1" x14ac:dyDescent="0.25">
      <c r="A216" s="627"/>
      <c r="B216" s="605"/>
      <c r="C216" s="609"/>
      <c r="D216" s="326" t="s">
        <v>159</v>
      </c>
      <c r="E216" s="609"/>
      <c r="F216" s="611"/>
      <c r="G216" s="708"/>
      <c r="H216" s="290"/>
      <c r="I216" s="256"/>
      <c r="J216" s="130"/>
      <c r="K216" s="130"/>
      <c r="L216" s="130"/>
      <c r="M216" s="130"/>
      <c r="N216" s="130"/>
      <c r="O216" s="130"/>
      <c r="P216" s="130"/>
      <c r="Q216" s="130"/>
      <c r="R216" s="130"/>
      <c r="S216" s="130"/>
      <c r="T216" s="214"/>
    </row>
    <row r="217" spans="1:32" ht="14.25" hidden="1" customHeight="1" x14ac:dyDescent="0.25">
      <c r="A217" s="626"/>
      <c r="B217" s="604" t="s">
        <v>306</v>
      </c>
      <c r="C217" s="608">
        <v>2210</v>
      </c>
      <c r="D217" s="327">
        <v>0</v>
      </c>
      <c r="E217" s="608" t="s">
        <v>22</v>
      </c>
      <c r="F217" s="610" t="s">
        <v>423</v>
      </c>
      <c r="G217" s="707"/>
      <c r="H217" s="290">
        <f>P217</f>
        <v>0</v>
      </c>
      <c r="I217" s="256"/>
      <c r="J217" s="130"/>
      <c r="K217" s="130"/>
      <c r="L217" s="130"/>
      <c r="M217" s="130"/>
      <c r="N217" s="130"/>
      <c r="O217" s="130"/>
      <c r="P217" s="130"/>
      <c r="Q217" s="130"/>
      <c r="R217" s="130"/>
      <c r="S217" s="130"/>
      <c r="T217" s="214"/>
      <c r="U217" t="s">
        <v>123</v>
      </c>
    </row>
    <row r="218" spans="1:32" ht="27.75" hidden="1" customHeight="1" x14ac:dyDescent="0.25">
      <c r="A218" s="627"/>
      <c r="B218" s="605"/>
      <c r="C218" s="609"/>
      <c r="D218" s="326" t="s">
        <v>333</v>
      </c>
      <c r="E218" s="609"/>
      <c r="F218" s="611"/>
      <c r="G218" s="708"/>
      <c r="H218" s="290"/>
      <c r="I218" s="256"/>
      <c r="J218" s="130"/>
      <c r="K218" s="130"/>
      <c r="L218" s="130"/>
      <c r="M218" s="130"/>
      <c r="N218" s="130"/>
      <c r="O218" s="130"/>
      <c r="P218" s="130"/>
      <c r="Q218" s="130"/>
      <c r="R218" s="130"/>
      <c r="S218" s="130"/>
      <c r="T218" s="214"/>
    </row>
    <row r="219" spans="1:32" ht="12.75" hidden="1" customHeight="1" x14ac:dyDescent="0.25">
      <c r="A219" s="626"/>
      <c r="B219" s="604" t="s">
        <v>94</v>
      </c>
      <c r="C219" s="608">
        <v>2210</v>
      </c>
      <c r="D219" s="327">
        <f>1800-1800</f>
        <v>0</v>
      </c>
      <c r="E219" s="608" t="s">
        <v>22</v>
      </c>
      <c r="F219" s="610" t="s">
        <v>423</v>
      </c>
      <c r="G219" s="707"/>
      <c r="H219" s="288">
        <f>SUM(I219:T219)</f>
        <v>0</v>
      </c>
      <c r="I219" s="256"/>
      <c r="J219" s="130"/>
      <c r="K219" s="130"/>
      <c r="L219" s="130"/>
      <c r="M219" s="130"/>
      <c r="N219" s="130"/>
      <c r="O219" s="130"/>
      <c r="P219" s="130"/>
      <c r="Q219" s="130"/>
      <c r="R219" s="130"/>
      <c r="S219" s="130"/>
      <c r="T219" s="214"/>
    </row>
    <row r="220" spans="1:32" ht="12.75" hidden="1" customHeight="1" x14ac:dyDescent="0.25">
      <c r="A220" s="627"/>
      <c r="B220" s="605"/>
      <c r="C220" s="609"/>
      <c r="D220" s="311" t="s">
        <v>100</v>
      </c>
      <c r="E220" s="609"/>
      <c r="F220" s="611"/>
      <c r="G220" s="708"/>
      <c r="H220" s="290"/>
      <c r="I220" s="256"/>
      <c r="J220" s="130"/>
      <c r="K220" s="130"/>
      <c r="L220" s="130"/>
      <c r="M220" s="130"/>
      <c r="N220" s="130"/>
      <c r="O220" s="130"/>
      <c r="P220" s="130"/>
      <c r="Q220" s="130"/>
      <c r="R220" s="130"/>
      <c r="S220" s="130"/>
      <c r="T220" s="214"/>
    </row>
    <row r="221" spans="1:32" s="160" customFormat="1" ht="15.75" hidden="1" customHeight="1" x14ac:dyDescent="0.25">
      <c r="A221" s="443"/>
      <c r="B221" s="782" t="s">
        <v>97</v>
      </c>
      <c r="C221" s="710"/>
      <c r="D221" s="158">
        <f>D222+D224</f>
        <v>0</v>
      </c>
      <c r="E221" s="73"/>
      <c r="F221" s="73"/>
      <c r="G221" s="161"/>
      <c r="H221" s="196"/>
      <c r="I221" s="259"/>
      <c r="J221" s="164"/>
      <c r="K221" s="164"/>
      <c r="L221" s="164"/>
      <c r="M221" s="164"/>
      <c r="N221" s="164"/>
      <c r="O221" s="164"/>
      <c r="P221" s="164"/>
      <c r="Q221" s="164"/>
      <c r="R221" s="164"/>
      <c r="S221" s="164"/>
      <c r="T221" s="217"/>
    </row>
    <row r="222" spans="1:32" ht="16.5" hidden="1" customHeight="1" x14ac:dyDescent="0.25">
      <c r="A222" s="783"/>
      <c r="B222" s="699" t="s">
        <v>393</v>
      </c>
      <c r="C222" s="608">
        <v>2210</v>
      </c>
      <c r="D222" s="327">
        <v>0</v>
      </c>
      <c r="E222" s="608" t="s">
        <v>22</v>
      </c>
      <c r="F222" s="610" t="s">
        <v>423</v>
      </c>
      <c r="G222" s="707"/>
      <c r="H222" s="288">
        <f>S222</f>
        <v>0</v>
      </c>
      <c r="I222" s="256"/>
      <c r="J222" s="130"/>
      <c r="K222" s="130"/>
      <c r="L222" s="130"/>
      <c r="M222" s="130"/>
      <c r="N222" s="130"/>
      <c r="O222" s="130"/>
      <c r="P222" s="130"/>
      <c r="Q222" s="130"/>
      <c r="R222" s="130"/>
      <c r="S222" s="130"/>
      <c r="T222" s="214"/>
    </row>
    <row r="223" spans="1:32" ht="24.75" hidden="1" customHeight="1" x14ac:dyDescent="0.25">
      <c r="A223" s="784"/>
      <c r="B223" s="700"/>
      <c r="C223" s="609"/>
      <c r="D223" s="321" t="s">
        <v>394</v>
      </c>
      <c r="E223" s="609"/>
      <c r="F223" s="611"/>
      <c r="G223" s="708"/>
      <c r="H223" s="290"/>
      <c r="I223" s="256"/>
      <c r="J223" s="130"/>
      <c r="K223" s="130"/>
      <c r="L223" s="130"/>
      <c r="M223" s="130"/>
      <c r="N223" s="130"/>
      <c r="O223" s="130"/>
      <c r="P223" s="130"/>
      <c r="Q223" s="130"/>
      <c r="R223" s="130"/>
      <c r="S223" s="130"/>
      <c r="T223" s="214"/>
    </row>
    <row r="224" spans="1:32" ht="23.25" hidden="1" customHeight="1" x14ac:dyDescent="0.25">
      <c r="A224" s="783"/>
      <c r="B224" s="699" t="s">
        <v>325</v>
      </c>
      <c r="C224" s="608">
        <v>2210</v>
      </c>
      <c r="D224" s="327">
        <v>0</v>
      </c>
      <c r="E224" s="608" t="s">
        <v>22</v>
      </c>
      <c r="F224" s="610" t="s">
        <v>423</v>
      </c>
      <c r="G224" s="707"/>
      <c r="H224" s="288">
        <f>SUM(I224:T224)</f>
        <v>0</v>
      </c>
      <c r="I224" s="130"/>
      <c r="J224" s="130"/>
      <c r="K224" s="130"/>
      <c r="L224" s="130"/>
      <c r="M224" s="130"/>
      <c r="N224" s="130"/>
      <c r="O224" s="130"/>
      <c r="P224" s="130"/>
      <c r="Q224" s="130"/>
      <c r="R224" s="130"/>
      <c r="S224" s="130"/>
      <c r="T224" s="214"/>
      <c r="U224" t="s">
        <v>158</v>
      </c>
    </row>
    <row r="225" spans="1:21" ht="62.25" hidden="1" customHeight="1" x14ac:dyDescent="0.25">
      <c r="A225" s="784"/>
      <c r="B225" s="700"/>
      <c r="C225" s="609"/>
      <c r="D225" s="309" t="s">
        <v>326</v>
      </c>
      <c r="E225" s="609"/>
      <c r="F225" s="611"/>
      <c r="G225" s="708"/>
      <c r="H225" s="290"/>
      <c r="I225" s="130"/>
      <c r="J225" s="130"/>
      <c r="K225" s="130"/>
      <c r="L225" s="130"/>
      <c r="M225" s="130"/>
      <c r="N225" s="130"/>
      <c r="O225" s="130"/>
      <c r="P225" s="130"/>
      <c r="Q225" s="130"/>
      <c r="R225" s="130"/>
      <c r="S225" s="130"/>
      <c r="T225" s="214"/>
    </row>
    <row r="226" spans="1:21" ht="15.75" hidden="1" customHeight="1" x14ac:dyDescent="0.25">
      <c r="A226" s="427"/>
      <c r="B226" s="297" t="s">
        <v>134</v>
      </c>
      <c r="C226" s="152"/>
      <c r="D226" s="158">
        <f>D227</f>
        <v>0</v>
      </c>
      <c r="E226" s="153"/>
      <c r="F226" s="153"/>
      <c r="G226" s="296"/>
      <c r="H226" s="195"/>
      <c r="I226" s="131"/>
      <c r="J226" s="131"/>
      <c r="K226" s="131"/>
      <c r="L226" s="131"/>
      <c r="M226" s="131"/>
      <c r="N226" s="131"/>
      <c r="O226" s="131"/>
      <c r="P226" s="131"/>
      <c r="Q226" s="131"/>
      <c r="R226" s="131"/>
      <c r="S226" s="131"/>
      <c r="T226" s="215"/>
    </row>
    <row r="227" spans="1:21" ht="14.25" hidden="1" customHeight="1" x14ac:dyDescent="0.25">
      <c r="A227" s="780"/>
      <c r="B227" s="699" t="s">
        <v>614</v>
      </c>
      <c r="C227" s="608">
        <v>2210</v>
      </c>
      <c r="D227" s="356">
        <v>0</v>
      </c>
      <c r="E227" s="608" t="s">
        <v>22</v>
      </c>
      <c r="F227" s="610" t="s">
        <v>423</v>
      </c>
      <c r="G227" s="707"/>
      <c r="H227" s="290">
        <f>Q227</f>
        <v>0</v>
      </c>
      <c r="I227" s="130"/>
      <c r="J227" s="130"/>
      <c r="K227" s="130"/>
      <c r="L227" s="130"/>
      <c r="M227" s="130"/>
      <c r="N227" s="130"/>
      <c r="O227" s="130"/>
      <c r="P227" s="130"/>
      <c r="Q227" s="130"/>
      <c r="R227" s="130"/>
      <c r="S227" s="130"/>
      <c r="T227" s="214"/>
      <c r="U227" t="s">
        <v>117</v>
      </c>
    </row>
    <row r="228" spans="1:21" ht="45" hidden="1" customHeight="1" x14ac:dyDescent="0.25">
      <c r="A228" s="781"/>
      <c r="B228" s="700"/>
      <c r="C228" s="609"/>
      <c r="D228" s="453" t="s">
        <v>322</v>
      </c>
      <c r="E228" s="609"/>
      <c r="F228" s="611"/>
      <c r="G228" s="708"/>
      <c r="H228" s="290"/>
      <c r="I228" s="130"/>
      <c r="J228" s="130"/>
      <c r="K228" s="130"/>
      <c r="L228" s="130"/>
      <c r="M228" s="130"/>
      <c r="N228" s="130"/>
      <c r="O228" s="130"/>
      <c r="P228" s="130"/>
      <c r="Q228" s="130"/>
      <c r="R228" s="130"/>
      <c r="S228" s="130"/>
      <c r="T228" s="214"/>
    </row>
    <row r="229" spans="1:21" ht="16.5" hidden="1" customHeight="1" x14ac:dyDescent="0.25">
      <c r="A229" s="448"/>
      <c r="B229" s="298" t="s">
        <v>360</v>
      </c>
      <c r="C229" s="72"/>
      <c r="D229" s="158">
        <f>D230+D232</f>
        <v>0</v>
      </c>
      <c r="E229" s="73"/>
      <c r="F229" s="73"/>
      <c r="G229" s="161"/>
      <c r="H229" s="196"/>
      <c r="I229" s="131"/>
      <c r="J229" s="164"/>
      <c r="K229" s="164"/>
      <c r="L229" s="164"/>
      <c r="M229" s="164"/>
      <c r="N229" s="164"/>
      <c r="O229" s="164"/>
      <c r="P229" s="164"/>
      <c r="Q229" s="164"/>
      <c r="R229" s="164"/>
      <c r="S229" s="164"/>
      <c r="T229" s="217"/>
    </row>
    <row r="230" spans="1:21" ht="15.75" hidden="1" customHeight="1" x14ac:dyDescent="0.25">
      <c r="A230" s="780"/>
      <c r="B230" s="699" t="s">
        <v>361</v>
      </c>
      <c r="C230" s="608">
        <v>2210</v>
      </c>
      <c r="D230" s="325">
        <v>0</v>
      </c>
      <c r="E230" s="608" t="s">
        <v>22</v>
      </c>
      <c r="F230" s="610" t="s">
        <v>423</v>
      </c>
      <c r="G230" s="707"/>
      <c r="H230" s="290">
        <f>S230</f>
        <v>0</v>
      </c>
      <c r="I230" s="295"/>
      <c r="J230" s="130"/>
      <c r="K230" s="130"/>
      <c r="L230" s="130"/>
      <c r="M230" s="130"/>
      <c r="N230" s="130"/>
      <c r="O230" s="130"/>
      <c r="P230" s="130"/>
      <c r="Q230" s="130"/>
      <c r="R230" s="130"/>
      <c r="S230" s="130"/>
      <c r="T230" s="214"/>
      <c r="U230" t="s">
        <v>135</v>
      </c>
    </row>
    <row r="231" spans="1:21" ht="22.5" hidden="1" customHeight="1" x14ac:dyDescent="0.25">
      <c r="A231" s="781"/>
      <c r="B231" s="700"/>
      <c r="C231" s="609"/>
      <c r="D231" s="326" t="s">
        <v>362</v>
      </c>
      <c r="E231" s="609"/>
      <c r="F231" s="611"/>
      <c r="G231" s="708"/>
      <c r="H231" s="290"/>
      <c r="I231" s="130"/>
      <c r="J231" s="130"/>
      <c r="K231" s="130"/>
      <c r="L231" s="130"/>
      <c r="M231" s="130"/>
      <c r="N231" s="130"/>
      <c r="O231" s="130"/>
      <c r="P231" s="130"/>
      <c r="Q231" s="130"/>
      <c r="R231" s="130"/>
      <c r="S231" s="130"/>
      <c r="T231" s="214"/>
    </row>
    <row r="232" spans="1:21" ht="15" hidden="1" customHeight="1" x14ac:dyDescent="0.25">
      <c r="A232" s="780"/>
      <c r="B232" s="604" t="s">
        <v>139</v>
      </c>
      <c r="C232" s="610">
        <v>2210</v>
      </c>
      <c r="D232" s="327">
        <v>0</v>
      </c>
      <c r="E232" s="608" t="s">
        <v>22</v>
      </c>
      <c r="F232" s="610" t="s">
        <v>423</v>
      </c>
      <c r="G232" s="707"/>
      <c r="H232" s="290">
        <f>O232</f>
        <v>0</v>
      </c>
      <c r="I232" s="130"/>
      <c r="J232" s="130"/>
      <c r="K232" s="130"/>
      <c r="L232" s="130"/>
      <c r="M232" s="130"/>
      <c r="N232" s="130"/>
      <c r="O232" s="130"/>
      <c r="P232" s="130"/>
      <c r="Q232" s="130"/>
      <c r="R232" s="130"/>
      <c r="S232" s="130"/>
      <c r="T232" s="214"/>
      <c r="U232" t="s">
        <v>138</v>
      </c>
    </row>
    <row r="233" spans="1:21" ht="23.25" hidden="1" customHeight="1" x14ac:dyDescent="0.25">
      <c r="A233" s="781"/>
      <c r="B233" s="605"/>
      <c r="C233" s="611"/>
      <c r="D233" s="326" t="s">
        <v>137</v>
      </c>
      <c r="E233" s="609"/>
      <c r="F233" s="611"/>
      <c r="G233" s="708"/>
      <c r="H233" s="290"/>
      <c r="I233" s="302"/>
      <c r="J233" s="130"/>
      <c r="K233" s="130"/>
      <c r="L233" s="130"/>
      <c r="M233" s="130"/>
      <c r="N233" s="130"/>
      <c r="O233" s="130"/>
      <c r="P233" s="130"/>
      <c r="Q233" s="130"/>
      <c r="R233" s="130"/>
      <c r="S233" s="130"/>
      <c r="T233" s="214"/>
    </row>
    <row r="234" spans="1:21" ht="26.25" hidden="1" customHeight="1" x14ac:dyDescent="0.25">
      <c r="A234" s="429"/>
      <c r="B234" s="782" t="s">
        <v>147</v>
      </c>
      <c r="C234" s="710"/>
      <c r="D234" s="158">
        <f>D235+D237+D239</f>
        <v>0</v>
      </c>
      <c r="E234" s="153"/>
      <c r="F234" s="153"/>
      <c r="G234" s="296"/>
      <c r="H234" s="195"/>
      <c r="I234" s="303"/>
      <c r="J234" s="131"/>
      <c r="K234" s="131"/>
      <c r="L234" s="131"/>
      <c r="M234" s="131"/>
      <c r="N234" s="131"/>
      <c r="O234" s="131"/>
      <c r="P234" s="131"/>
      <c r="Q234" s="131"/>
      <c r="R234" s="131"/>
      <c r="S234" s="131"/>
      <c r="T234" s="215"/>
    </row>
    <row r="235" spans="1:21" ht="18" hidden="1" customHeight="1" x14ac:dyDescent="0.25">
      <c r="A235" s="780"/>
      <c r="B235" s="604" t="s">
        <v>150</v>
      </c>
      <c r="C235" s="610">
        <v>2210</v>
      </c>
      <c r="D235" s="325">
        <f>166440+1096-167536</f>
        <v>0</v>
      </c>
      <c r="E235" s="608" t="s">
        <v>22</v>
      </c>
      <c r="F235" s="610" t="s">
        <v>423</v>
      </c>
      <c r="G235" s="707"/>
      <c r="H235" s="290">
        <f>R235</f>
        <v>0</v>
      </c>
      <c r="I235" s="299"/>
      <c r="J235" s="130"/>
      <c r="K235" s="130"/>
      <c r="L235" s="130"/>
      <c r="M235" s="130"/>
      <c r="N235" s="130"/>
      <c r="O235" s="130"/>
      <c r="P235" s="130"/>
      <c r="Q235" s="130"/>
      <c r="R235" s="130"/>
      <c r="S235" s="130"/>
      <c r="T235" s="214"/>
    </row>
    <row r="236" spans="1:21" ht="11.25" hidden="1" customHeight="1" x14ac:dyDescent="0.25">
      <c r="A236" s="781"/>
      <c r="B236" s="605"/>
      <c r="C236" s="611"/>
      <c r="D236" s="326" t="s">
        <v>100</v>
      </c>
      <c r="E236" s="609"/>
      <c r="F236" s="611"/>
      <c r="G236" s="708"/>
      <c r="H236" s="290"/>
      <c r="I236" s="299"/>
      <c r="J236" s="130"/>
      <c r="K236" s="130"/>
      <c r="L236" s="130"/>
      <c r="M236" s="130"/>
      <c r="N236" s="130"/>
      <c r="O236" s="130"/>
      <c r="P236" s="130"/>
      <c r="Q236" s="130"/>
      <c r="R236" s="130"/>
      <c r="S236" s="130"/>
      <c r="T236" s="214"/>
    </row>
    <row r="237" spans="1:21" ht="16.5" hidden="1" customHeight="1" x14ac:dyDescent="0.25">
      <c r="A237" s="780"/>
      <c r="B237" s="604" t="s">
        <v>148</v>
      </c>
      <c r="C237" s="610">
        <v>2210</v>
      </c>
      <c r="D237" s="327">
        <f>4200-1096-3104</f>
        <v>0</v>
      </c>
      <c r="E237" s="608" t="s">
        <v>22</v>
      </c>
      <c r="F237" s="610" t="s">
        <v>423</v>
      </c>
      <c r="G237" s="707"/>
      <c r="H237" s="290">
        <f>R237</f>
        <v>0</v>
      </c>
      <c r="I237" s="299"/>
      <c r="J237" s="130"/>
      <c r="K237" s="130"/>
      <c r="L237" s="130"/>
      <c r="M237" s="130"/>
      <c r="N237" s="130"/>
      <c r="O237" s="130"/>
      <c r="P237" s="130"/>
      <c r="Q237" s="130"/>
      <c r="R237" s="130"/>
      <c r="S237" s="130"/>
      <c r="T237" s="214"/>
    </row>
    <row r="238" spans="1:21" ht="14.25" hidden="1" customHeight="1" x14ac:dyDescent="0.25">
      <c r="A238" s="781"/>
      <c r="B238" s="605"/>
      <c r="C238" s="611"/>
      <c r="D238" s="326" t="s">
        <v>100</v>
      </c>
      <c r="E238" s="609"/>
      <c r="F238" s="611"/>
      <c r="G238" s="708"/>
      <c r="H238" s="290"/>
      <c r="I238" s="299"/>
      <c r="J238" s="130"/>
      <c r="K238" s="130"/>
      <c r="L238" s="130"/>
      <c r="M238" s="130"/>
      <c r="N238" s="130"/>
      <c r="O238" s="130"/>
      <c r="P238" s="130"/>
      <c r="Q238" s="130"/>
      <c r="R238" s="130"/>
      <c r="S238" s="130"/>
      <c r="T238" s="214"/>
    </row>
    <row r="239" spans="1:21" ht="13.5" hidden="1" customHeight="1" x14ac:dyDescent="0.25">
      <c r="A239" s="780"/>
      <c r="B239" s="604" t="s">
        <v>149</v>
      </c>
      <c r="C239" s="610">
        <v>2210</v>
      </c>
      <c r="D239" s="326">
        <f>28221.5-2364-4715-6816-1486-100-1895.52-1310.46-175.44-197.64-1260-895.97-1423.92-1511.94-232.62-222-457.91-671.04-2486.04</f>
        <v>0</v>
      </c>
      <c r="E239" s="608" t="s">
        <v>22</v>
      </c>
      <c r="F239" s="610" t="s">
        <v>423</v>
      </c>
      <c r="G239" s="707"/>
      <c r="H239" s="290">
        <f>R239</f>
        <v>0</v>
      </c>
      <c r="I239" s="299"/>
      <c r="J239" s="130"/>
      <c r="K239" s="130"/>
      <c r="L239" s="130"/>
      <c r="M239" s="130"/>
      <c r="N239" s="130"/>
      <c r="O239" s="130"/>
      <c r="P239" s="130"/>
      <c r="Q239" s="130"/>
      <c r="R239" s="130"/>
      <c r="S239" s="130"/>
      <c r="T239" s="214"/>
    </row>
    <row r="240" spans="1:21" ht="15" hidden="1" customHeight="1" thickBot="1" x14ac:dyDescent="0.3">
      <c r="A240" s="781"/>
      <c r="B240" s="605"/>
      <c r="C240" s="611"/>
      <c r="D240" s="326" t="s">
        <v>100</v>
      </c>
      <c r="E240" s="609"/>
      <c r="F240" s="611"/>
      <c r="G240" s="708"/>
      <c r="H240" s="290"/>
      <c r="I240" s="260"/>
      <c r="J240" s="130"/>
      <c r="K240" s="130"/>
      <c r="L240" s="130"/>
      <c r="M240" s="130"/>
      <c r="N240" s="130"/>
      <c r="O240" s="130"/>
      <c r="P240" s="130"/>
      <c r="Q240" s="130"/>
      <c r="R240" s="130"/>
      <c r="S240" s="130"/>
      <c r="T240" s="214"/>
    </row>
    <row r="241" spans="1:24" ht="18" customHeight="1" thickBot="1" x14ac:dyDescent="0.3">
      <c r="A241" s="30"/>
      <c r="B241" s="776" t="s">
        <v>14</v>
      </c>
      <c r="C241" s="777"/>
      <c r="D241" s="100">
        <f>SUM(D10+D23+D28+D59+D64+D71+D82+D92+D121+D194+D199+D87+D202+D211+D214+D221+D226+D229+D234)</f>
        <v>10032</v>
      </c>
      <c r="E241" s="101"/>
      <c r="F241" s="101"/>
      <c r="G241" s="180"/>
      <c r="H241" s="240">
        <f>H11+H24+H26+H29+H33+H37+H43+H47+H53+H60+H62+H65+H72+H83+H85+H88+H93+H101+H105+H109+H117+H122+H136+H138+H142+H144+H146+H148+H150+H156+H160+H168+H170+H172+H176+H178+H180+H182+H184+H186+H188+H195+H200+H203+H212+H215+H219+H222+H224+H67+H227+H140+H134+H162+H39+H128+H124+H74+H41+H217+H15+H103+H190+H205+H57+H230+H232+H207+H209+H192+H17+H21+H132+H49+H152+H113+H115+H69+H19+H51+H130+H158+H13+H197+H31+H174+H95+H35+H97+H164+H55+H154+H90+H111+H126+H80+H78+H76+H107+H119</f>
        <v>10032</v>
      </c>
      <c r="I241" s="240">
        <f>I11+I24+I26+I29+I33+I37+I43+I47+I53+I60+I62+I65+I72+I83+I85+I88+I93+I101+I105+I109+I117+I122+I136+I138+I142+I144+I146+I148+I150+I156+I160+I168+I170+I172+I176+I178+I180+I182+I184+I186+I188+I195+I200+I203+I212+I215+I219+I222+I224+I67+I227+I140+I134+I162+I39+I128+I124+I74+I41+I217+I15+I103+I190+I205+I57+I230+I232+I207+I209+I192+I17+I21+I132+I49+I152+I113+I115+I69+I19+I51+I130+I158+I13</f>
        <v>0</v>
      </c>
      <c r="J241" s="240">
        <f t="shared" ref="J241:T241" si="0">J11+J24+J26+J29+J33+J37+J43+J47+J53+J60+J62+J65+J72+J83+J85+J88+J93+J101+J105+J109+J117+J122+J136+J138+J142+J144+J146+J148+J150+J156+J160+J168+J170+J172+J176+J178+J180+J182+J184+J186+J188+J195+J200+J203+J212+J215+J219+J222+J224+J67+J227+J140+J134+J162+J39+J128+J124+J74+J41+J217+J15+J103+J190+J205+J57+J230+J232+J207+J209+J192+J17+J21+J132+J49+J152+J113+J115+J69+J19+J51+J130+J158+J13</f>
        <v>10032</v>
      </c>
      <c r="K241" s="240">
        <f t="shared" si="0"/>
        <v>0</v>
      </c>
      <c r="L241" s="240">
        <f t="shared" si="0"/>
        <v>0</v>
      </c>
      <c r="M241" s="240">
        <f t="shared" si="0"/>
        <v>0</v>
      </c>
      <c r="N241" s="240">
        <f t="shared" si="0"/>
        <v>0</v>
      </c>
      <c r="O241" s="240">
        <f t="shared" si="0"/>
        <v>0</v>
      </c>
      <c r="P241" s="240">
        <f t="shared" si="0"/>
        <v>0</v>
      </c>
      <c r="Q241" s="240">
        <f t="shared" si="0"/>
        <v>0</v>
      </c>
      <c r="R241" s="240">
        <f t="shared" si="0"/>
        <v>0</v>
      </c>
      <c r="S241" s="240">
        <f t="shared" si="0"/>
        <v>0</v>
      </c>
      <c r="T241" s="240">
        <f t="shared" si="0"/>
        <v>0</v>
      </c>
    </row>
    <row r="242" spans="1:24" ht="18.75" customHeight="1" thickBot="1" x14ac:dyDescent="0.3">
      <c r="A242" s="614"/>
      <c r="B242" s="754" t="s">
        <v>32</v>
      </c>
      <c r="C242" s="104"/>
      <c r="D242" s="102">
        <f>D253</f>
        <v>0</v>
      </c>
      <c r="E242" s="778">
        <f>22396</f>
        <v>22396</v>
      </c>
      <c r="F242" s="630"/>
      <c r="G242" s="758"/>
      <c r="H242" s="197"/>
      <c r="I242" s="261"/>
      <c r="J242" s="140"/>
      <c r="K242" s="140"/>
      <c r="L242" s="140"/>
      <c r="M242" s="140"/>
      <c r="N242" s="140"/>
      <c r="O242" s="140"/>
      <c r="P242" s="140"/>
      <c r="Q242" s="140"/>
      <c r="R242" s="140"/>
      <c r="S242" s="140"/>
      <c r="T242" s="218"/>
    </row>
    <row r="243" spans="1:24" ht="24" customHeight="1" thickBot="1" x14ac:dyDescent="0.3">
      <c r="A243" s="615"/>
      <c r="B243" s="755"/>
      <c r="C243" s="105">
        <v>2220</v>
      </c>
      <c r="D243" s="103" t="s">
        <v>540</v>
      </c>
      <c r="E243" s="779"/>
      <c r="F243" s="631"/>
      <c r="G243" s="759"/>
      <c r="H243" s="197"/>
      <c r="I243" s="262"/>
      <c r="J243" s="140"/>
      <c r="K243" s="140"/>
      <c r="L243" s="140"/>
      <c r="M243" s="140"/>
      <c r="N243" s="140"/>
      <c r="O243" s="140"/>
      <c r="P243" s="140"/>
      <c r="Q243" s="140"/>
      <c r="R243" s="140"/>
      <c r="S243" s="140"/>
      <c r="T243" s="218"/>
    </row>
    <row r="244" spans="1:24" ht="16.5" hidden="1" customHeight="1" x14ac:dyDescent="0.25">
      <c r="A244" s="30"/>
      <c r="B244" s="752" t="s">
        <v>32</v>
      </c>
      <c r="C244" s="753"/>
      <c r="D244" s="96">
        <f>D245+D249+D251+D247</f>
        <v>0</v>
      </c>
      <c r="E244" s="19"/>
      <c r="F244" s="19"/>
      <c r="G244" s="181"/>
      <c r="H244" s="198"/>
      <c r="I244" s="263"/>
      <c r="J244" s="141"/>
      <c r="K244" s="141"/>
      <c r="L244" s="141"/>
      <c r="M244" s="141"/>
      <c r="N244" s="141"/>
      <c r="O244" s="141"/>
      <c r="P244" s="141"/>
      <c r="Q244" s="141"/>
      <c r="R244" s="141"/>
      <c r="S244" s="141"/>
      <c r="T244" s="219"/>
    </row>
    <row r="245" spans="1:24" ht="14.25" hidden="1" customHeight="1" x14ac:dyDescent="0.25">
      <c r="A245" s="626"/>
      <c r="B245" s="703" t="s">
        <v>433</v>
      </c>
      <c r="C245" s="667">
        <v>2220</v>
      </c>
      <c r="D245" s="433">
        <v>0</v>
      </c>
      <c r="E245" s="667" t="s">
        <v>22</v>
      </c>
      <c r="F245" s="628" t="s">
        <v>423</v>
      </c>
      <c r="G245" s="707"/>
      <c r="H245" s="290">
        <f>SUM(I245:T245)</f>
        <v>0</v>
      </c>
      <c r="I245" s="256"/>
      <c r="J245" s="130"/>
      <c r="K245" s="130"/>
      <c r="L245" s="130"/>
      <c r="M245" s="130"/>
      <c r="N245" s="130"/>
      <c r="O245" s="130"/>
      <c r="P245" s="130"/>
      <c r="Q245" s="130"/>
      <c r="R245" s="130"/>
      <c r="S245" s="130"/>
      <c r="T245" s="214"/>
      <c r="U245" s="732" t="s">
        <v>288</v>
      </c>
      <c r="V245" s="732"/>
      <c r="W245" s="732"/>
      <c r="X245" s="732"/>
    </row>
    <row r="246" spans="1:24" ht="27.75" hidden="1" customHeight="1" x14ac:dyDescent="0.25">
      <c r="A246" s="627"/>
      <c r="B246" s="704"/>
      <c r="C246" s="668"/>
      <c r="D246" s="411" t="s">
        <v>430</v>
      </c>
      <c r="E246" s="668"/>
      <c r="F246" s="629"/>
      <c r="G246" s="708"/>
      <c r="H246" s="290"/>
      <c r="I246" s="256"/>
      <c r="J246" s="130"/>
      <c r="K246" s="130"/>
      <c r="L246" s="130"/>
      <c r="M246" s="130"/>
      <c r="N246" s="130"/>
      <c r="O246" s="130"/>
      <c r="P246" s="130"/>
      <c r="Q246" s="130"/>
      <c r="R246" s="130"/>
      <c r="S246" s="130"/>
      <c r="T246" s="214"/>
      <c r="U246" s="62"/>
      <c r="V246" s="79"/>
      <c r="W246" s="79"/>
    </row>
    <row r="247" spans="1:24" ht="13.5" hidden="1" customHeight="1" x14ac:dyDescent="0.25">
      <c r="A247" s="626"/>
      <c r="B247" s="703" t="s">
        <v>191</v>
      </c>
      <c r="C247" s="667">
        <v>2220</v>
      </c>
      <c r="D247" s="434">
        <v>0</v>
      </c>
      <c r="E247" s="667" t="s">
        <v>22</v>
      </c>
      <c r="F247" s="628" t="s">
        <v>423</v>
      </c>
      <c r="G247" s="707"/>
      <c r="H247" s="290">
        <f>O247</f>
        <v>0</v>
      </c>
      <c r="I247" s="256"/>
      <c r="J247" s="130"/>
      <c r="K247" s="130"/>
      <c r="L247" s="130"/>
      <c r="M247" s="130"/>
      <c r="N247" s="130"/>
      <c r="O247" s="130"/>
      <c r="P247" s="130"/>
      <c r="Q247" s="130"/>
      <c r="R247" s="130"/>
      <c r="S247" s="130"/>
      <c r="T247" s="214"/>
      <c r="U247" s="62"/>
      <c r="V247" s="79"/>
      <c r="W247" s="79"/>
    </row>
    <row r="248" spans="1:24" ht="13.5" hidden="1" customHeight="1" x14ac:dyDescent="0.25">
      <c r="A248" s="627"/>
      <c r="B248" s="704"/>
      <c r="C248" s="668"/>
      <c r="D248" s="411" t="s">
        <v>430</v>
      </c>
      <c r="E248" s="668"/>
      <c r="F248" s="629"/>
      <c r="G248" s="708"/>
      <c r="H248" s="290"/>
      <c r="I248" s="256"/>
      <c r="J248" s="130"/>
      <c r="K248" s="130"/>
      <c r="L248" s="130"/>
      <c r="M248" s="130"/>
      <c r="N248" s="130"/>
      <c r="O248" s="130"/>
      <c r="P248" s="130"/>
      <c r="Q248" s="130"/>
      <c r="R248" s="130"/>
      <c r="S248" s="130"/>
      <c r="T248" s="214"/>
      <c r="U248" s="62"/>
      <c r="V248" s="79"/>
      <c r="W248" s="79"/>
    </row>
    <row r="249" spans="1:24" ht="15" hidden="1" customHeight="1" x14ac:dyDescent="0.25">
      <c r="A249" s="626"/>
      <c r="B249" s="703" t="s">
        <v>434</v>
      </c>
      <c r="C249" s="628">
        <v>2220</v>
      </c>
      <c r="D249" s="315">
        <v>0</v>
      </c>
      <c r="E249" s="667" t="s">
        <v>22</v>
      </c>
      <c r="F249" s="628" t="s">
        <v>423</v>
      </c>
      <c r="G249" s="707"/>
      <c r="H249" s="290">
        <f>L249+J249+N249</f>
        <v>0</v>
      </c>
      <c r="I249" s="256"/>
      <c r="J249" s="130"/>
      <c r="K249" s="130"/>
      <c r="L249" s="130"/>
      <c r="M249" s="130"/>
      <c r="N249" s="130"/>
      <c r="O249" s="130"/>
      <c r="P249" s="130"/>
      <c r="Q249" s="130"/>
      <c r="R249" s="130"/>
      <c r="S249" s="130"/>
      <c r="T249" s="214"/>
      <c r="U249" s="70" t="s">
        <v>267</v>
      </c>
    </row>
    <row r="250" spans="1:24" ht="42" hidden="1" customHeight="1" x14ac:dyDescent="0.25">
      <c r="A250" s="627"/>
      <c r="B250" s="704"/>
      <c r="C250" s="629"/>
      <c r="D250" s="413" t="s">
        <v>431</v>
      </c>
      <c r="E250" s="668"/>
      <c r="F250" s="629"/>
      <c r="G250" s="708"/>
      <c r="H250" s="290"/>
      <c r="I250" s="256"/>
      <c r="J250" s="130"/>
      <c r="K250" s="130"/>
      <c r="L250" s="130"/>
      <c r="M250" s="130"/>
      <c r="N250" s="130"/>
      <c r="O250" s="130"/>
      <c r="P250" s="130"/>
      <c r="Q250" s="130"/>
      <c r="R250" s="130"/>
      <c r="S250" s="130"/>
      <c r="T250" s="214"/>
    </row>
    <row r="251" spans="1:24" ht="12.75" hidden="1" customHeight="1" x14ac:dyDescent="0.25">
      <c r="A251" s="626"/>
      <c r="B251" s="703" t="s">
        <v>435</v>
      </c>
      <c r="C251" s="628">
        <v>2220</v>
      </c>
      <c r="D251" s="435">
        <v>0</v>
      </c>
      <c r="E251" s="667" t="s">
        <v>22</v>
      </c>
      <c r="F251" s="628" t="s">
        <v>423</v>
      </c>
      <c r="G251" s="707"/>
      <c r="H251" s="290">
        <f>P251</f>
        <v>0</v>
      </c>
      <c r="I251" s="256"/>
      <c r="J251" s="130"/>
      <c r="K251" s="130"/>
      <c r="L251" s="130"/>
      <c r="M251" s="130"/>
      <c r="N251" s="130"/>
      <c r="O251" s="130"/>
      <c r="P251" s="130"/>
      <c r="Q251" s="130"/>
      <c r="R251" s="130"/>
      <c r="S251" s="130"/>
      <c r="T251" s="214"/>
    </row>
    <row r="252" spans="1:24" ht="23.25" hidden="1" customHeight="1" thickBot="1" x14ac:dyDescent="0.3">
      <c r="A252" s="627"/>
      <c r="B252" s="704"/>
      <c r="C252" s="629"/>
      <c r="D252" s="413" t="s">
        <v>432</v>
      </c>
      <c r="E252" s="668"/>
      <c r="F252" s="629"/>
      <c r="G252" s="708"/>
      <c r="H252" s="290"/>
      <c r="I252" s="256"/>
      <c r="J252" s="130"/>
      <c r="K252" s="130"/>
      <c r="L252" s="130"/>
      <c r="M252" s="130"/>
      <c r="N252" s="130"/>
      <c r="O252" s="130"/>
      <c r="P252" s="130"/>
      <c r="Q252" s="130"/>
      <c r="R252" s="130"/>
      <c r="S252" s="130"/>
      <c r="T252" s="214"/>
    </row>
    <row r="253" spans="1:24" ht="18" customHeight="1" thickBot="1" x14ac:dyDescent="0.3">
      <c r="A253" s="55"/>
      <c r="B253" s="612" t="s">
        <v>33</v>
      </c>
      <c r="C253" s="613"/>
      <c r="D253" s="100">
        <f>D244</f>
        <v>0</v>
      </c>
      <c r="E253" s="106"/>
      <c r="F253" s="106"/>
      <c r="G253" s="182"/>
      <c r="H253" s="234">
        <f t="shared" ref="H253:T253" si="1">H245+H247+H249+H251</f>
        <v>0</v>
      </c>
      <c r="I253" s="234">
        <f t="shared" si="1"/>
        <v>0</v>
      </c>
      <c r="J253" s="234">
        <f t="shared" si="1"/>
        <v>0</v>
      </c>
      <c r="K253" s="234">
        <f t="shared" si="1"/>
        <v>0</v>
      </c>
      <c r="L253" s="234">
        <f t="shared" si="1"/>
        <v>0</v>
      </c>
      <c r="M253" s="234">
        <f t="shared" si="1"/>
        <v>0</v>
      </c>
      <c r="N253" s="234">
        <f t="shared" si="1"/>
        <v>0</v>
      </c>
      <c r="O253" s="234">
        <f t="shared" si="1"/>
        <v>0</v>
      </c>
      <c r="P253" s="234">
        <f t="shared" si="1"/>
        <v>0</v>
      </c>
      <c r="Q253" s="234">
        <f t="shared" si="1"/>
        <v>0</v>
      </c>
      <c r="R253" s="234">
        <f t="shared" si="1"/>
        <v>0</v>
      </c>
      <c r="S253" s="234">
        <f t="shared" si="1"/>
        <v>0</v>
      </c>
      <c r="T253" s="234">
        <f t="shared" si="1"/>
        <v>0</v>
      </c>
    </row>
    <row r="254" spans="1:24" ht="18.75" customHeight="1" thickBot="1" x14ac:dyDescent="0.3">
      <c r="A254" s="614"/>
      <c r="B254" s="754" t="s">
        <v>34</v>
      </c>
      <c r="C254" s="108"/>
      <c r="D254" s="107">
        <f>D313</f>
        <v>2542775</v>
      </c>
      <c r="E254" s="756">
        <v>1100000</v>
      </c>
      <c r="F254" s="756">
        <v>1387500</v>
      </c>
      <c r="G254" s="758"/>
      <c r="H254" s="197"/>
      <c r="I254" s="261"/>
      <c r="J254" s="140"/>
      <c r="K254" s="140"/>
      <c r="L254" s="140"/>
      <c r="M254" s="140"/>
      <c r="N254" s="140"/>
      <c r="O254" s="140"/>
      <c r="P254" s="140"/>
      <c r="Q254" s="140"/>
      <c r="R254" s="140"/>
      <c r="S254" s="140"/>
      <c r="T254" s="218"/>
    </row>
    <row r="255" spans="1:24" ht="30" customHeight="1" thickBot="1" x14ac:dyDescent="0.3">
      <c r="A255" s="615"/>
      <c r="B255" s="755"/>
      <c r="C255" s="109">
        <v>2230</v>
      </c>
      <c r="D255" s="103" t="s">
        <v>541</v>
      </c>
      <c r="E255" s="757"/>
      <c r="F255" s="757"/>
      <c r="G255" s="759"/>
      <c r="H255" s="197"/>
      <c r="I255" s="262"/>
      <c r="J255" s="140"/>
      <c r="K255" s="140"/>
      <c r="L255" s="140"/>
      <c r="M255" s="140"/>
      <c r="N255" s="140"/>
      <c r="O255" s="140"/>
      <c r="P255" s="140"/>
      <c r="Q255" s="140"/>
      <c r="R255" s="140"/>
      <c r="S255" s="140"/>
      <c r="T255" s="218"/>
    </row>
    <row r="256" spans="1:24" ht="14.25" customHeight="1" x14ac:dyDescent="0.25">
      <c r="A256" s="30"/>
      <c r="B256" s="752" t="s">
        <v>34</v>
      </c>
      <c r="C256" s="753"/>
      <c r="D256" s="96">
        <f>D257+D259+D261+D263+D265+D267+D269+D271+D275+D277+D281+D283+D285+D287+D289+D291+D293+D295+D297+D299+D303+D305+D307+D309+D311+D273+D279</f>
        <v>2542775</v>
      </c>
      <c r="E256" s="368">
        <f>D273+D279+D275+D289+D287+D283+D291+D285+D297+D293+D281+D305+D257+D307+D263+D261+D309+D311+D295+D303</f>
        <v>923965.4</v>
      </c>
      <c r="F256" s="368">
        <f>D271+D277+D259+D267+D269+D265</f>
        <v>1407800</v>
      </c>
      <c r="G256" s="431">
        <f>500053.2+398940+77432+195870+130515+84689.8</f>
        <v>1387500</v>
      </c>
      <c r="H256" s="432">
        <f>45000+186105+132168+178752+49500+1548+3000+5000+49000+2500+5000+42000+18000+15000+13000+3500+48000+49500+2500+22000</f>
        <v>871073</v>
      </c>
      <c r="I256" s="263"/>
      <c r="J256" s="141"/>
      <c r="K256" s="141"/>
      <c r="L256" s="141"/>
      <c r="M256" s="141"/>
      <c r="N256" s="141"/>
      <c r="O256" s="141"/>
      <c r="P256" s="141"/>
      <c r="Q256" s="141"/>
      <c r="R256" s="141"/>
      <c r="S256" s="141"/>
      <c r="T256" s="219"/>
    </row>
    <row r="257" spans="1:20" ht="15" customHeight="1" x14ac:dyDescent="0.25">
      <c r="A257" s="646"/>
      <c r="B257" s="734" t="s">
        <v>487</v>
      </c>
      <c r="C257" s="770">
        <v>2230</v>
      </c>
      <c r="D257" s="412">
        <v>13000</v>
      </c>
      <c r="E257" s="681" t="s">
        <v>22</v>
      </c>
      <c r="F257" s="736" t="s">
        <v>423</v>
      </c>
      <c r="G257" s="774" t="s">
        <v>444</v>
      </c>
      <c r="H257" s="288"/>
      <c r="I257" s="264"/>
      <c r="J257" s="132"/>
      <c r="K257" s="132"/>
      <c r="L257" s="132"/>
      <c r="M257" s="132"/>
      <c r="N257" s="132"/>
      <c r="O257" s="132"/>
      <c r="P257" s="132"/>
      <c r="Q257" s="132"/>
      <c r="R257" s="132"/>
      <c r="S257" s="132"/>
      <c r="T257" s="220"/>
    </row>
    <row r="258" spans="1:20" ht="13.5" customHeight="1" x14ac:dyDescent="0.25">
      <c r="A258" s="647"/>
      <c r="B258" s="735"/>
      <c r="C258" s="771"/>
      <c r="D258" s="375" t="s">
        <v>542</v>
      </c>
      <c r="E258" s="682"/>
      <c r="F258" s="737"/>
      <c r="G258" s="775"/>
      <c r="H258" s="288"/>
      <c r="I258" s="264"/>
      <c r="J258" s="132"/>
      <c r="K258" s="132"/>
      <c r="L258" s="132"/>
      <c r="M258" s="132"/>
      <c r="N258" s="132"/>
      <c r="O258" s="132"/>
      <c r="P258" s="132"/>
      <c r="Q258" s="132"/>
      <c r="R258" s="132"/>
      <c r="S258" s="132"/>
      <c r="T258" s="220"/>
    </row>
    <row r="259" spans="1:20" ht="13.5" customHeight="1" x14ac:dyDescent="0.25">
      <c r="A259" s="646"/>
      <c r="B259" s="703" t="s">
        <v>45</v>
      </c>
      <c r="C259" s="652">
        <v>2230</v>
      </c>
      <c r="D259" s="340">
        <v>120000</v>
      </c>
      <c r="E259" s="667" t="s">
        <v>302</v>
      </c>
      <c r="F259" s="628" t="s">
        <v>423</v>
      </c>
      <c r="G259" s="766" t="s">
        <v>519</v>
      </c>
      <c r="H259" s="288"/>
      <c r="I259" s="264"/>
      <c r="J259" s="132"/>
      <c r="K259" s="132"/>
      <c r="L259" s="132"/>
      <c r="M259" s="132"/>
      <c r="N259" s="132"/>
      <c r="O259" s="132"/>
      <c r="P259" s="132"/>
      <c r="Q259" s="132"/>
      <c r="R259" s="132"/>
      <c r="S259" s="132"/>
      <c r="T259" s="220"/>
    </row>
    <row r="260" spans="1:20" ht="15" customHeight="1" x14ac:dyDescent="0.25">
      <c r="A260" s="647"/>
      <c r="B260" s="704"/>
      <c r="C260" s="653"/>
      <c r="D260" s="316" t="s">
        <v>543</v>
      </c>
      <c r="E260" s="668"/>
      <c r="F260" s="629"/>
      <c r="G260" s="767"/>
      <c r="H260" s="288"/>
      <c r="I260" s="264"/>
      <c r="J260" s="132"/>
      <c r="K260" s="132"/>
      <c r="L260" s="132"/>
      <c r="M260" s="132"/>
      <c r="N260" s="132"/>
      <c r="O260" s="132"/>
      <c r="P260" s="132"/>
      <c r="Q260" s="132"/>
      <c r="R260" s="132"/>
      <c r="S260" s="132"/>
      <c r="T260" s="220"/>
    </row>
    <row r="261" spans="1:20" ht="14.25" customHeight="1" x14ac:dyDescent="0.25">
      <c r="A261" s="646"/>
      <c r="B261" s="734" t="s">
        <v>489</v>
      </c>
      <c r="C261" s="770">
        <v>2230</v>
      </c>
      <c r="D261" s="341">
        <v>49500</v>
      </c>
      <c r="E261" s="681" t="s">
        <v>22</v>
      </c>
      <c r="F261" s="736" t="s">
        <v>423</v>
      </c>
      <c r="G261" s="774" t="s">
        <v>447</v>
      </c>
      <c r="H261" s="288"/>
      <c r="I261" s="264"/>
      <c r="J261" s="132"/>
      <c r="K261" s="132"/>
      <c r="L261" s="132"/>
      <c r="M261" s="132"/>
      <c r="N261" s="132"/>
      <c r="O261" s="132"/>
      <c r="P261" s="132"/>
      <c r="Q261" s="132"/>
      <c r="R261" s="132"/>
      <c r="S261" s="132"/>
      <c r="T261" s="220"/>
    </row>
    <row r="262" spans="1:20" ht="13.5" customHeight="1" x14ac:dyDescent="0.25">
      <c r="A262" s="647"/>
      <c r="B262" s="735"/>
      <c r="C262" s="771"/>
      <c r="D262" s="332" t="s">
        <v>544</v>
      </c>
      <c r="E262" s="682"/>
      <c r="F262" s="737"/>
      <c r="G262" s="775"/>
      <c r="H262" s="288"/>
      <c r="I262" s="264"/>
      <c r="J262" s="132"/>
      <c r="K262" s="132"/>
      <c r="L262" s="132"/>
      <c r="M262" s="132"/>
      <c r="N262" s="132"/>
      <c r="O262" s="132"/>
      <c r="P262" s="132"/>
      <c r="Q262" s="132"/>
      <c r="R262" s="132"/>
      <c r="S262" s="132"/>
      <c r="T262" s="220"/>
    </row>
    <row r="263" spans="1:20" ht="15" customHeight="1" x14ac:dyDescent="0.25">
      <c r="A263" s="646"/>
      <c r="B263" s="734" t="s">
        <v>526</v>
      </c>
      <c r="C263" s="770">
        <v>2230</v>
      </c>
      <c r="D263" s="412">
        <v>48000</v>
      </c>
      <c r="E263" s="681" t="s">
        <v>22</v>
      </c>
      <c r="F263" s="736" t="s">
        <v>423</v>
      </c>
      <c r="G263" s="774" t="s">
        <v>446</v>
      </c>
      <c r="H263" s="288"/>
      <c r="I263" s="264"/>
      <c r="J263" s="132"/>
      <c r="K263" s="132"/>
      <c r="L263" s="132"/>
      <c r="M263" s="132"/>
      <c r="N263" s="132"/>
      <c r="O263" s="132"/>
      <c r="P263" s="132"/>
      <c r="Q263" s="132"/>
      <c r="R263" s="132"/>
      <c r="S263" s="132"/>
      <c r="T263" s="220"/>
    </row>
    <row r="264" spans="1:20" ht="27.75" customHeight="1" x14ac:dyDescent="0.25">
      <c r="A264" s="647"/>
      <c r="B264" s="735"/>
      <c r="C264" s="771"/>
      <c r="D264" s="447" t="s">
        <v>545</v>
      </c>
      <c r="E264" s="682"/>
      <c r="F264" s="737"/>
      <c r="G264" s="775"/>
      <c r="H264" s="288"/>
      <c r="I264" s="264"/>
      <c r="J264" s="132"/>
      <c r="K264" s="132"/>
      <c r="L264" s="132"/>
      <c r="M264" s="132"/>
      <c r="N264" s="132"/>
      <c r="O264" s="132"/>
      <c r="P264" s="132"/>
      <c r="Q264" s="132"/>
      <c r="R264" s="132"/>
      <c r="S264" s="132"/>
      <c r="T264" s="220"/>
    </row>
    <row r="265" spans="1:20" ht="15.75" customHeight="1" x14ac:dyDescent="0.25">
      <c r="A265" s="671"/>
      <c r="B265" s="703" t="s">
        <v>628</v>
      </c>
      <c r="C265" s="652">
        <v>2230</v>
      </c>
      <c r="D265" s="454">
        <v>49800</v>
      </c>
      <c r="E265" s="667" t="s">
        <v>22</v>
      </c>
      <c r="F265" s="628" t="s">
        <v>423</v>
      </c>
      <c r="G265" s="768" t="s">
        <v>536</v>
      </c>
      <c r="H265" s="288"/>
      <c r="I265" s="264"/>
      <c r="J265" s="132"/>
      <c r="K265" s="132"/>
      <c r="L265" s="132"/>
      <c r="M265" s="132"/>
      <c r="N265" s="132"/>
      <c r="O265" s="132"/>
      <c r="P265" s="132"/>
      <c r="Q265" s="132"/>
      <c r="R265" s="132"/>
      <c r="S265" s="132"/>
      <c r="T265" s="220"/>
    </row>
    <row r="266" spans="1:20" ht="15" customHeight="1" x14ac:dyDescent="0.25">
      <c r="A266" s="672"/>
      <c r="B266" s="704"/>
      <c r="C266" s="653"/>
      <c r="D266" s="317" t="s">
        <v>619</v>
      </c>
      <c r="E266" s="668"/>
      <c r="F266" s="629"/>
      <c r="G266" s="769"/>
      <c r="H266" s="288"/>
      <c r="I266" s="264"/>
      <c r="J266" s="132"/>
      <c r="K266" s="132"/>
      <c r="L266" s="132"/>
      <c r="M266" s="132"/>
      <c r="N266" s="132"/>
      <c r="O266" s="132"/>
      <c r="P266" s="132"/>
      <c r="Q266" s="132"/>
      <c r="R266" s="132"/>
      <c r="S266" s="132"/>
      <c r="T266" s="220"/>
    </row>
    <row r="267" spans="1:20" ht="13.5" customHeight="1" x14ac:dyDescent="0.25">
      <c r="A267" s="646"/>
      <c r="B267" s="703" t="s">
        <v>436</v>
      </c>
      <c r="C267" s="652">
        <v>2230</v>
      </c>
      <c r="D267" s="354">
        <v>198000</v>
      </c>
      <c r="E267" s="667" t="s">
        <v>302</v>
      </c>
      <c r="F267" s="628" t="s">
        <v>423</v>
      </c>
      <c r="G267" s="768" t="s">
        <v>522</v>
      </c>
      <c r="H267" s="288"/>
      <c r="I267" s="264"/>
      <c r="J267" s="132"/>
      <c r="K267" s="132"/>
      <c r="L267" s="132"/>
      <c r="M267" s="132"/>
      <c r="N267" s="132"/>
      <c r="O267" s="132"/>
      <c r="P267" s="132"/>
      <c r="Q267" s="132"/>
      <c r="R267" s="132"/>
      <c r="S267" s="132"/>
      <c r="T267" s="220"/>
    </row>
    <row r="268" spans="1:20" ht="16.5" customHeight="1" x14ac:dyDescent="0.25">
      <c r="A268" s="647"/>
      <c r="B268" s="704"/>
      <c r="C268" s="653"/>
      <c r="D268" s="371" t="s">
        <v>547</v>
      </c>
      <c r="E268" s="668"/>
      <c r="F268" s="629"/>
      <c r="G268" s="769"/>
      <c r="H268" s="288"/>
      <c r="I268" s="264"/>
      <c r="J268" s="132"/>
      <c r="K268" s="132"/>
      <c r="L268" s="132"/>
      <c r="M268" s="132"/>
      <c r="N268" s="132"/>
      <c r="O268" s="132"/>
      <c r="P268" s="132"/>
      <c r="Q268" s="132"/>
      <c r="R268" s="132"/>
      <c r="S268" s="132"/>
      <c r="T268" s="220"/>
    </row>
    <row r="269" spans="1:20" ht="15" customHeight="1" x14ac:dyDescent="0.25">
      <c r="A269" s="646"/>
      <c r="B269" s="703" t="s">
        <v>186</v>
      </c>
      <c r="C269" s="652">
        <v>2230</v>
      </c>
      <c r="D269" s="340">
        <v>135000</v>
      </c>
      <c r="E269" s="667" t="s">
        <v>302</v>
      </c>
      <c r="F269" s="628" t="s">
        <v>423</v>
      </c>
      <c r="G269" s="768" t="s">
        <v>537</v>
      </c>
      <c r="H269" s="288"/>
      <c r="I269" s="264"/>
      <c r="J269" s="132"/>
      <c r="K269" s="132"/>
      <c r="L269" s="132"/>
      <c r="M269" s="132"/>
      <c r="N269" s="132"/>
      <c r="O269" s="132"/>
      <c r="P269" s="132"/>
      <c r="Q269" s="132"/>
      <c r="R269" s="132"/>
      <c r="S269" s="132"/>
      <c r="T269" s="220"/>
    </row>
    <row r="270" spans="1:20" ht="13.5" customHeight="1" x14ac:dyDescent="0.25">
      <c r="A270" s="647"/>
      <c r="B270" s="704"/>
      <c r="C270" s="653"/>
      <c r="D270" s="371" t="s">
        <v>548</v>
      </c>
      <c r="E270" s="668"/>
      <c r="F270" s="629"/>
      <c r="G270" s="769"/>
      <c r="H270" s="288"/>
      <c r="I270" s="264"/>
      <c r="J270" s="132"/>
      <c r="K270" s="132"/>
      <c r="L270" s="132"/>
      <c r="M270" s="132"/>
      <c r="N270" s="132"/>
      <c r="O270" s="132"/>
      <c r="P270" s="132"/>
      <c r="Q270" s="132"/>
      <c r="R270" s="132"/>
      <c r="S270" s="132"/>
      <c r="T270" s="220"/>
    </row>
    <row r="271" spans="1:20" ht="15" customHeight="1" x14ac:dyDescent="0.25">
      <c r="A271" s="646"/>
      <c r="B271" s="703" t="s">
        <v>46</v>
      </c>
      <c r="C271" s="652">
        <v>2230</v>
      </c>
      <c r="D271" s="340">
        <v>505000</v>
      </c>
      <c r="E271" s="667" t="s">
        <v>222</v>
      </c>
      <c r="F271" s="628" t="s">
        <v>423</v>
      </c>
      <c r="G271" s="768" t="s">
        <v>538</v>
      </c>
      <c r="H271" s="288"/>
      <c r="I271" s="264"/>
      <c r="J271" s="132"/>
      <c r="K271" s="132"/>
      <c r="L271" s="132"/>
      <c r="M271" s="132"/>
      <c r="N271" s="132"/>
      <c r="O271" s="132"/>
      <c r="P271" s="132"/>
      <c r="Q271" s="132"/>
      <c r="R271" s="132"/>
      <c r="S271" s="132"/>
      <c r="T271" s="220"/>
    </row>
    <row r="272" spans="1:20" ht="12" customHeight="1" x14ac:dyDescent="0.25">
      <c r="A272" s="647"/>
      <c r="B272" s="704"/>
      <c r="C272" s="653"/>
      <c r="D272" s="316" t="s">
        <v>549</v>
      </c>
      <c r="E272" s="668"/>
      <c r="F272" s="629"/>
      <c r="G272" s="769"/>
      <c r="H272" s="288"/>
      <c r="I272" s="264"/>
      <c r="J272" s="132"/>
      <c r="K272" s="132"/>
      <c r="L272" s="132"/>
      <c r="M272" s="132"/>
      <c r="N272" s="132"/>
      <c r="O272" s="132"/>
      <c r="P272" s="132"/>
      <c r="Q272" s="132"/>
      <c r="R272" s="132"/>
      <c r="S272" s="132"/>
      <c r="T272" s="220"/>
    </row>
    <row r="273" spans="1:20" ht="13.5" customHeight="1" x14ac:dyDescent="0.25">
      <c r="A273" s="671"/>
      <c r="B273" s="703" t="s">
        <v>417</v>
      </c>
      <c r="C273" s="652">
        <v>2230</v>
      </c>
      <c r="D273" s="340">
        <v>19823.400000000001</v>
      </c>
      <c r="E273" s="667" t="s">
        <v>450</v>
      </c>
      <c r="F273" s="628" t="s">
        <v>423</v>
      </c>
      <c r="G273" s="768" t="s">
        <v>452</v>
      </c>
      <c r="H273" s="288"/>
      <c r="I273" s="264"/>
      <c r="J273" s="132"/>
      <c r="K273" s="132"/>
      <c r="L273" s="132"/>
      <c r="M273" s="132"/>
      <c r="N273" s="132"/>
      <c r="O273" s="132"/>
      <c r="P273" s="132"/>
      <c r="Q273" s="132"/>
      <c r="R273" s="132"/>
      <c r="S273" s="132"/>
      <c r="T273" s="220"/>
    </row>
    <row r="274" spans="1:20" ht="12" customHeight="1" x14ac:dyDescent="0.25">
      <c r="A274" s="672"/>
      <c r="B274" s="704"/>
      <c r="C274" s="653"/>
      <c r="D274" s="316" t="s">
        <v>550</v>
      </c>
      <c r="E274" s="668"/>
      <c r="F274" s="629"/>
      <c r="G274" s="769"/>
      <c r="H274" s="288"/>
      <c r="I274" s="264"/>
      <c r="J274" s="132"/>
      <c r="K274" s="132"/>
      <c r="L274" s="132"/>
      <c r="M274" s="132"/>
      <c r="N274" s="132"/>
      <c r="O274" s="132"/>
      <c r="P274" s="132"/>
      <c r="Q274" s="132"/>
      <c r="R274" s="132"/>
      <c r="S274" s="132"/>
      <c r="T274" s="220"/>
    </row>
    <row r="275" spans="1:20" ht="15" customHeight="1" x14ac:dyDescent="0.25">
      <c r="A275" s="646"/>
      <c r="B275" s="703" t="s">
        <v>43</v>
      </c>
      <c r="C275" s="652">
        <v>2230</v>
      </c>
      <c r="D275" s="351">
        <v>190000</v>
      </c>
      <c r="E275" s="667" t="s">
        <v>302</v>
      </c>
      <c r="F275" s="628" t="s">
        <v>423</v>
      </c>
      <c r="G275" s="768" t="s">
        <v>523</v>
      </c>
      <c r="H275" s="288"/>
      <c r="I275" s="264"/>
      <c r="J275" s="132"/>
      <c r="K275" s="132"/>
      <c r="L275" s="132"/>
      <c r="M275" s="132"/>
      <c r="N275" s="132"/>
      <c r="O275" s="132"/>
      <c r="P275" s="132"/>
      <c r="Q275" s="132"/>
      <c r="R275" s="132"/>
      <c r="S275" s="132"/>
      <c r="T275" s="220"/>
    </row>
    <row r="276" spans="1:20" ht="15" customHeight="1" x14ac:dyDescent="0.25">
      <c r="A276" s="647"/>
      <c r="B276" s="704"/>
      <c r="C276" s="653"/>
      <c r="D276" s="392" t="s">
        <v>551</v>
      </c>
      <c r="E276" s="668"/>
      <c r="F276" s="629"/>
      <c r="G276" s="769"/>
      <c r="H276" s="288"/>
      <c r="I276" s="264"/>
      <c r="J276" s="132"/>
      <c r="K276" s="132"/>
      <c r="L276" s="132"/>
      <c r="M276" s="132"/>
      <c r="N276" s="132"/>
      <c r="O276" s="132"/>
      <c r="P276" s="132"/>
      <c r="Q276" s="132"/>
      <c r="R276" s="132"/>
      <c r="S276" s="132"/>
      <c r="T276" s="220"/>
    </row>
    <row r="277" spans="1:20" ht="13.5" customHeight="1" x14ac:dyDescent="0.25">
      <c r="A277" s="646"/>
      <c r="B277" s="703" t="s">
        <v>105</v>
      </c>
      <c r="C277" s="652">
        <v>2230</v>
      </c>
      <c r="D277" s="367">
        <v>400000</v>
      </c>
      <c r="E277" s="667" t="s">
        <v>222</v>
      </c>
      <c r="F277" s="628" t="s">
        <v>423</v>
      </c>
      <c r="G277" s="768" t="s">
        <v>539</v>
      </c>
      <c r="H277" s="288"/>
      <c r="I277" s="264"/>
      <c r="J277" s="132"/>
      <c r="K277" s="132"/>
      <c r="L277" s="132"/>
      <c r="M277" s="132"/>
      <c r="N277" s="132"/>
      <c r="O277" s="132"/>
      <c r="P277" s="132"/>
      <c r="Q277" s="132"/>
      <c r="R277" s="132"/>
      <c r="S277" s="132"/>
      <c r="T277" s="220"/>
    </row>
    <row r="278" spans="1:20" ht="15" customHeight="1" x14ac:dyDescent="0.25">
      <c r="A278" s="647"/>
      <c r="B278" s="704"/>
      <c r="C278" s="653"/>
      <c r="D278" s="318" t="s">
        <v>552</v>
      </c>
      <c r="E278" s="668"/>
      <c r="F278" s="629"/>
      <c r="G278" s="769"/>
      <c r="H278" s="288"/>
      <c r="I278" s="264"/>
      <c r="J278" s="132"/>
      <c r="K278" s="132"/>
      <c r="L278" s="132"/>
      <c r="M278" s="132"/>
      <c r="N278" s="132"/>
      <c r="O278" s="132"/>
      <c r="P278" s="132"/>
      <c r="Q278" s="132"/>
      <c r="R278" s="132"/>
      <c r="S278" s="132"/>
      <c r="T278" s="220"/>
    </row>
    <row r="279" spans="1:20" ht="15" customHeight="1" x14ac:dyDescent="0.25">
      <c r="A279" s="671"/>
      <c r="B279" s="703" t="s">
        <v>418</v>
      </c>
      <c r="C279" s="652">
        <v>2230</v>
      </c>
      <c r="D279" s="367">
        <v>24642</v>
      </c>
      <c r="E279" s="667" t="s">
        <v>450</v>
      </c>
      <c r="F279" s="628" t="s">
        <v>423</v>
      </c>
      <c r="G279" s="768" t="s">
        <v>451</v>
      </c>
      <c r="H279" s="288"/>
      <c r="I279" s="264"/>
      <c r="J279" s="132"/>
      <c r="K279" s="132"/>
      <c r="L279" s="132"/>
      <c r="M279" s="132"/>
      <c r="N279" s="132"/>
      <c r="O279" s="132"/>
      <c r="P279" s="132"/>
      <c r="Q279" s="132"/>
      <c r="R279" s="132"/>
      <c r="S279" s="132"/>
      <c r="T279" s="220"/>
    </row>
    <row r="280" spans="1:20" ht="15" customHeight="1" x14ac:dyDescent="0.25">
      <c r="A280" s="672"/>
      <c r="B280" s="704"/>
      <c r="C280" s="653"/>
      <c r="D280" s="318" t="s">
        <v>553</v>
      </c>
      <c r="E280" s="668"/>
      <c r="F280" s="629"/>
      <c r="G280" s="769"/>
      <c r="H280" s="288"/>
      <c r="I280" s="264"/>
      <c r="J280" s="132"/>
      <c r="K280" s="132"/>
      <c r="L280" s="132"/>
      <c r="M280" s="132"/>
      <c r="N280" s="132"/>
      <c r="O280" s="132"/>
      <c r="P280" s="132"/>
      <c r="Q280" s="132"/>
      <c r="R280" s="132"/>
      <c r="S280" s="132"/>
      <c r="T280" s="220"/>
    </row>
    <row r="281" spans="1:20" ht="15" customHeight="1" x14ac:dyDescent="0.25">
      <c r="A281" s="646"/>
      <c r="B281" s="734" t="s">
        <v>485</v>
      </c>
      <c r="C281" s="770">
        <v>2230</v>
      </c>
      <c r="D281" s="341">
        <v>18000</v>
      </c>
      <c r="E281" s="681" t="s">
        <v>22</v>
      </c>
      <c r="F281" s="628" t="s">
        <v>423</v>
      </c>
      <c r="G281" s="774" t="s">
        <v>442</v>
      </c>
      <c r="H281" s="288"/>
      <c r="I281" s="264"/>
      <c r="J281" s="132"/>
      <c r="K281" s="132"/>
      <c r="L281" s="132"/>
      <c r="M281" s="132"/>
      <c r="N281" s="132"/>
      <c r="O281" s="132"/>
      <c r="P281" s="132"/>
      <c r="Q281" s="132"/>
      <c r="R281" s="132"/>
      <c r="S281" s="132"/>
      <c r="T281" s="220"/>
    </row>
    <row r="282" spans="1:20" ht="14.25" customHeight="1" x14ac:dyDescent="0.25">
      <c r="A282" s="647"/>
      <c r="B282" s="735"/>
      <c r="C282" s="771"/>
      <c r="D282" s="332" t="s">
        <v>201</v>
      </c>
      <c r="E282" s="682"/>
      <c r="F282" s="629"/>
      <c r="G282" s="775"/>
      <c r="H282" s="288"/>
      <c r="I282" s="264"/>
      <c r="J282" s="132"/>
      <c r="K282" s="132"/>
      <c r="L282" s="132"/>
      <c r="M282" s="132"/>
      <c r="N282" s="132"/>
      <c r="O282" s="132"/>
      <c r="P282" s="132"/>
      <c r="Q282" s="132"/>
      <c r="R282" s="132"/>
      <c r="S282" s="132"/>
      <c r="T282" s="220"/>
    </row>
    <row r="283" spans="1:20" ht="12" customHeight="1" x14ac:dyDescent="0.25">
      <c r="A283" s="646"/>
      <c r="B283" s="703" t="s">
        <v>469</v>
      </c>
      <c r="C283" s="652">
        <v>2230</v>
      </c>
      <c r="D283" s="341">
        <v>5000</v>
      </c>
      <c r="E283" s="681" t="s">
        <v>22</v>
      </c>
      <c r="F283" s="628" t="s">
        <v>423</v>
      </c>
      <c r="G283" s="774" t="s">
        <v>437</v>
      </c>
      <c r="H283" s="288"/>
      <c r="I283" s="264"/>
      <c r="J283" s="132"/>
      <c r="K283" s="132"/>
      <c r="L283" s="132"/>
      <c r="M283" s="132"/>
      <c r="N283" s="132"/>
      <c r="O283" s="132"/>
      <c r="P283" s="132"/>
      <c r="Q283" s="132"/>
      <c r="R283" s="132"/>
      <c r="S283" s="132"/>
      <c r="T283" s="220"/>
    </row>
    <row r="284" spans="1:20" ht="20.25" customHeight="1" x14ac:dyDescent="0.25">
      <c r="A284" s="647"/>
      <c r="B284" s="704"/>
      <c r="C284" s="653"/>
      <c r="D284" s="332" t="s">
        <v>554</v>
      </c>
      <c r="E284" s="682"/>
      <c r="F284" s="629"/>
      <c r="G284" s="775"/>
      <c r="H284" s="288"/>
      <c r="I284" s="264"/>
      <c r="J284" s="132"/>
      <c r="K284" s="132"/>
      <c r="L284" s="132"/>
      <c r="M284" s="132"/>
      <c r="N284" s="132"/>
      <c r="O284" s="132"/>
      <c r="P284" s="132"/>
      <c r="Q284" s="132"/>
      <c r="R284" s="132"/>
      <c r="S284" s="132"/>
      <c r="T284" s="220"/>
    </row>
    <row r="285" spans="1:20" ht="18" customHeight="1" x14ac:dyDescent="0.25">
      <c r="A285" s="646"/>
      <c r="B285" s="734" t="s">
        <v>525</v>
      </c>
      <c r="C285" s="770">
        <v>2230</v>
      </c>
      <c r="D285" s="412">
        <v>2500</v>
      </c>
      <c r="E285" s="681" t="s">
        <v>22</v>
      </c>
      <c r="F285" s="628" t="s">
        <v>423</v>
      </c>
      <c r="G285" s="774" t="s">
        <v>439</v>
      </c>
      <c r="H285" s="288"/>
      <c r="I285" s="264"/>
      <c r="J285" s="132"/>
      <c r="K285" s="132"/>
      <c r="L285" s="132"/>
      <c r="M285" s="132"/>
      <c r="N285" s="132"/>
      <c r="O285" s="132"/>
      <c r="P285" s="132"/>
      <c r="Q285" s="132"/>
      <c r="R285" s="132"/>
      <c r="S285" s="132"/>
      <c r="T285" s="220"/>
    </row>
    <row r="286" spans="1:20" ht="22.5" customHeight="1" x14ac:dyDescent="0.25">
      <c r="A286" s="647"/>
      <c r="B286" s="735"/>
      <c r="C286" s="771"/>
      <c r="D286" s="393" t="s">
        <v>555</v>
      </c>
      <c r="E286" s="682"/>
      <c r="F286" s="629"/>
      <c r="G286" s="775"/>
      <c r="H286" s="288"/>
      <c r="I286" s="264"/>
      <c r="J286" s="132"/>
      <c r="K286" s="132"/>
      <c r="L286" s="132"/>
      <c r="M286" s="132"/>
      <c r="N286" s="132"/>
      <c r="O286" s="132"/>
      <c r="P286" s="132"/>
      <c r="Q286" s="132"/>
      <c r="R286" s="132"/>
      <c r="S286" s="132"/>
      <c r="T286" s="220"/>
    </row>
    <row r="287" spans="1:20" ht="12" customHeight="1" x14ac:dyDescent="0.25">
      <c r="A287" s="646"/>
      <c r="B287" s="703" t="s">
        <v>188</v>
      </c>
      <c r="C287" s="652">
        <v>2230</v>
      </c>
      <c r="D287" s="340">
        <v>180000</v>
      </c>
      <c r="E287" s="667" t="s">
        <v>302</v>
      </c>
      <c r="F287" s="628" t="s">
        <v>423</v>
      </c>
      <c r="G287" s="768" t="s">
        <v>473</v>
      </c>
      <c r="H287" s="288"/>
      <c r="I287" s="264"/>
      <c r="J287" s="132"/>
      <c r="K287" s="132"/>
      <c r="L287" s="132"/>
      <c r="M287" s="132"/>
      <c r="N287" s="132"/>
      <c r="O287" s="132"/>
      <c r="P287" s="132"/>
      <c r="Q287" s="132"/>
      <c r="R287" s="132"/>
      <c r="S287" s="132"/>
      <c r="T287" s="220"/>
    </row>
    <row r="288" spans="1:20" ht="28.5" customHeight="1" x14ac:dyDescent="0.25">
      <c r="A288" s="647"/>
      <c r="B288" s="704"/>
      <c r="C288" s="653"/>
      <c r="D288" s="317" t="s">
        <v>203</v>
      </c>
      <c r="E288" s="668"/>
      <c r="F288" s="629"/>
      <c r="G288" s="769"/>
      <c r="H288" s="288"/>
      <c r="I288" s="264"/>
      <c r="J288" s="132"/>
      <c r="K288" s="132"/>
      <c r="L288" s="132"/>
      <c r="M288" s="132"/>
      <c r="N288" s="132"/>
      <c r="O288" s="132"/>
      <c r="P288" s="132"/>
      <c r="Q288" s="132"/>
      <c r="R288" s="132"/>
      <c r="S288" s="132"/>
      <c r="T288" s="220"/>
    </row>
    <row r="289" spans="1:20" ht="13.5" customHeight="1" x14ac:dyDescent="0.25">
      <c r="A289" s="646"/>
      <c r="B289" s="703" t="s">
        <v>187</v>
      </c>
      <c r="C289" s="652">
        <v>2230</v>
      </c>
      <c r="D289" s="340">
        <v>140000</v>
      </c>
      <c r="E289" s="667" t="s">
        <v>302</v>
      </c>
      <c r="F289" s="628" t="s">
        <v>423</v>
      </c>
      <c r="G289" s="768" t="s">
        <v>472</v>
      </c>
      <c r="H289" s="288"/>
      <c r="I289" s="264"/>
      <c r="J289" s="132"/>
      <c r="K289" s="132"/>
      <c r="L289" s="132"/>
      <c r="M289" s="132"/>
      <c r="N289" s="132"/>
      <c r="O289" s="132"/>
      <c r="P289" s="132"/>
      <c r="Q289" s="132"/>
      <c r="R289" s="132"/>
      <c r="S289" s="132"/>
      <c r="T289" s="220"/>
    </row>
    <row r="290" spans="1:20" ht="29.25" customHeight="1" x14ac:dyDescent="0.25">
      <c r="A290" s="647"/>
      <c r="B290" s="704"/>
      <c r="C290" s="653"/>
      <c r="D290" s="317" t="s">
        <v>556</v>
      </c>
      <c r="E290" s="668"/>
      <c r="F290" s="629"/>
      <c r="G290" s="769"/>
      <c r="H290" s="288"/>
      <c r="I290" s="264"/>
      <c r="J290" s="132"/>
      <c r="K290" s="132"/>
      <c r="L290" s="132"/>
      <c r="M290" s="132"/>
      <c r="N290" s="132"/>
      <c r="O290" s="132"/>
      <c r="P290" s="132"/>
      <c r="Q290" s="132"/>
      <c r="R290" s="132"/>
      <c r="S290" s="132"/>
      <c r="T290" s="220"/>
    </row>
    <row r="291" spans="1:20" ht="15" customHeight="1" x14ac:dyDescent="0.25">
      <c r="A291" s="646"/>
      <c r="B291" s="703" t="s">
        <v>482</v>
      </c>
      <c r="C291" s="652">
        <v>2230</v>
      </c>
      <c r="D291" s="341">
        <v>49000</v>
      </c>
      <c r="E291" s="667" t="s">
        <v>22</v>
      </c>
      <c r="F291" s="628" t="s">
        <v>423</v>
      </c>
      <c r="G291" s="768" t="s">
        <v>438</v>
      </c>
      <c r="H291" s="288"/>
      <c r="I291" s="264"/>
      <c r="J291" s="132"/>
      <c r="K291" s="132"/>
      <c r="L291" s="132"/>
      <c r="M291" s="132"/>
      <c r="N291" s="132"/>
      <c r="O291" s="132"/>
      <c r="P291" s="132"/>
      <c r="Q291" s="132"/>
      <c r="R291" s="132"/>
      <c r="S291" s="132"/>
      <c r="T291" s="220"/>
    </row>
    <row r="292" spans="1:20" ht="27" customHeight="1" x14ac:dyDescent="0.25">
      <c r="A292" s="647"/>
      <c r="B292" s="704"/>
      <c r="C292" s="653"/>
      <c r="D292" s="317" t="s">
        <v>557</v>
      </c>
      <c r="E292" s="668"/>
      <c r="F292" s="629"/>
      <c r="G292" s="769"/>
      <c r="H292" s="288"/>
      <c r="I292" s="264"/>
      <c r="J292" s="132"/>
      <c r="K292" s="132"/>
      <c r="L292" s="132"/>
      <c r="M292" s="132"/>
      <c r="N292" s="132"/>
      <c r="O292" s="132"/>
      <c r="P292" s="132"/>
      <c r="Q292" s="132"/>
      <c r="R292" s="132"/>
      <c r="S292" s="132"/>
      <c r="T292" s="220"/>
    </row>
    <row r="293" spans="1:20" ht="14.25" customHeight="1" x14ac:dyDescent="0.25">
      <c r="A293" s="646"/>
      <c r="B293" s="703" t="s">
        <v>484</v>
      </c>
      <c r="C293" s="652">
        <v>2230</v>
      </c>
      <c r="D293" s="341">
        <v>42000</v>
      </c>
      <c r="E293" s="667" t="s">
        <v>22</v>
      </c>
      <c r="F293" s="628" t="s">
        <v>423</v>
      </c>
      <c r="G293" s="768" t="s">
        <v>441</v>
      </c>
      <c r="H293" s="288"/>
      <c r="I293" s="264"/>
      <c r="J293" s="132"/>
      <c r="K293" s="132"/>
      <c r="L293" s="132"/>
      <c r="M293" s="132"/>
      <c r="N293" s="132"/>
      <c r="O293" s="132"/>
      <c r="P293" s="132"/>
      <c r="Q293" s="132"/>
      <c r="R293" s="132"/>
      <c r="S293" s="132"/>
      <c r="T293" s="220"/>
    </row>
    <row r="294" spans="1:20" ht="15" customHeight="1" x14ac:dyDescent="0.25">
      <c r="A294" s="647"/>
      <c r="B294" s="704"/>
      <c r="C294" s="653"/>
      <c r="D294" s="317" t="s">
        <v>558</v>
      </c>
      <c r="E294" s="668"/>
      <c r="F294" s="629"/>
      <c r="G294" s="769"/>
      <c r="H294" s="288"/>
      <c r="I294" s="264"/>
      <c r="J294" s="132"/>
      <c r="K294" s="132"/>
      <c r="L294" s="132"/>
      <c r="M294" s="132"/>
      <c r="N294" s="132"/>
      <c r="O294" s="132"/>
      <c r="P294" s="132"/>
      <c r="Q294" s="132"/>
      <c r="R294" s="132"/>
      <c r="S294" s="132"/>
      <c r="T294" s="220"/>
    </row>
    <row r="295" spans="1:20" ht="14.25" customHeight="1" x14ac:dyDescent="0.25">
      <c r="A295" s="762"/>
      <c r="B295" s="734" t="s">
        <v>470</v>
      </c>
      <c r="C295" s="770">
        <v>2230</v>
      </c>
      <c r="D295" s="341">
        <v>49500</v>
      </c>
      <c r="E295" s="681" t="s">
        <v>22</v>
      </c>
      <c r="F295" s="628" t="s">
        <v>423</v>
      </c>
      <c r="G295" s="768" t="s">
        <v>520</v>
      </c>
      <c r="H295" s="288"/>
      <c r="I295" s="264"/>
      <c r="J295" s="132"/>
      <c r="K295" s="132"/>
      <c r="L295" s="132"/>
      <c r="M295" s="132"/>
      <c r="N295" s="132"/>
      <c r="O295" s="132"/>
      <c r="P295" s="132"/>
      <c r="Q295" s="132"/>
      <c r="R295" s="132"/>
      <c r="S295" s="132"/>
      <c r="T295" s="220"/>
    </row>
    <row r="296" spans="1:20" ht="14.25" customHeight="1" x14ac:dyDescent="0.25">
      <c r="A296" s="763"/>
      <c r="B296" s="735"/>
      <c r="C296" s="771"/>
      <c r="D296" s="332" t="s">
        <v>559</v>
      </c>
      <c r="E296" s="682"/>
      <c r="F296" s="629"/>
      <c r="G296" s="769"/>
      <c r="H296" s="288"/>
      <c r="I296" s="264"/>
      <c r="J296" s="132"/>
      <c r="K296" s="132"/>
      <c r="L296" s="132"/>
      <c r="M296" s="132"/>
      <c r="N296" s="132"/>
      <c r="O296" s="132"/>
      <c r="P296" s="132"/>
      <c r="Q296" s="132"/>
      <c r="R296" s="132"/>
      <c r="S296" s="132"/>
      <c r="T296" s="220"/>
    </row>
    <row r="297" spans="1:20" ht="13.5" customHeight="1" x14ac:dyDescent="0.25">
      <c r="A297" s="646"/>
      <c r="B297" s="734" t="s">
        <v>483</v>
      </c>
      <c r="C297" s="770">
        <v>2230</v>
      </c>
      <c r="D297" s="341">
        <v>5000</v>
      </c>
      <c r="E297" s="681" t="s">
        <v>22</v>
      </c>
      <c r="F297" s="628" t="s">
        <v>423</v>
      </c>
      <c r="G297" s="768" t="s">
        <v>440</v>
      </c>
      <c r="H297" s="288"/>
      <c r="I297" s="264"/>
      <c r="J297" s="132"/>
      <c r="K297" s="132"/>
      <c r="L297" s="132"/>
      <c r="M297" s="132"/>
      <c r="N297" s="132"/>
      <c r="O297" s="132"/>
      <c r="P297" s="132"/>
      <c r="Q297" s="132"/>
      <c r="R297" s="132"/>
      <c r="S297" s="132"/>
      <c r="T297" s="220"/>
    </row>
    <row r="298" spans="1:20" ht="13.5" customHeight="1" x14ac:dyDescent="0.25">
      <c r="A298" s="647"/>
      <c r="B298" s="735"/>
      <c r="C298" s="771"/>
      <c r="D298" s="332" t="s">
        <v>554</v>
      </c>
      <c r="E298" s="682"/>
      <c r="F298" s="629"/>
      <c r="G298" s="769"/>
      <c r="H298" s="288"/>
      <c r="I298" s="264"/>
      <c r="J298" s="132"/>
      <c r="K298" s="132"/>
      <c r="L298" s="132"/>
      <c r="M298" s="132"/>
      <c r="N298" s="132"/>
      <c r="O298" s="132"/>
      <c r="P298" s="132"/>
      <c r="Q298" s="132"/>
      <c r="R298" s="132"/>
      <c r="S298" s="132"/>
      <c r="T298" s="220"/>
    </row>
    <row r="299" spans="1:20" ht="14.25" customHeight="1" x14ac:dyDescent="0.25">
      <c r="A299" s="772"/>
      <c r="B299" s="703" t="s">
        <v>62</v>
      </c>
      <c r="C299" s="652">
        <v>2230</v>
      </c>
      <c r="D299" s="319">
        <v>211009.6</v>
      </c>
      <c r="E299" s="667" t="s">
        <v>22</v>
      </c>
      <c r="F299" s="628" t="s">
        <v>423</v>
      </c>
      <c r="G299" s="768" t="s">
        <v>535</v>
      </c>
      <c r="H299" s="288"/>
      <c r="I299" s="264"/>
      <c r="J299" s="132"/>
      <c r="K299" s="132"/>
      <c r="L299" s="132"/>
      <c r="M299" s="132"/>
      <c r="N299" s="132"/>
      <c r="O299" s="132"/>
      <c r="P299" s="132"/>
      <c r="Q299" s="132"/>
      <c r="R299" s="132"/>
      <c r="S299" s="132"/>
      <c r="T299" s="220"/>
    </row>
    <row r="300" spans="1:20" ht="29.25" customHeight="1" x14ac:dyDescent="0.25">
      <c r="A300" s="773"/>
      <c r="B300" s="704"/>
      <c r="C300" s="653"/>
      <c r="D300" s="317" t="s">
        <v>617</v>
      </c>
      <c r="E300" s="668"/>
      <c r="F300" s="629"/>
      <c r="G300" s="769"/>
      <c r="H300" s="288"/>
      <c r="I300" s="264"/>
      <c r="J300" s="132"/>
      <c r="K300" s="132"/>
      <c r="L300" s="132"/>
      <c r="M300" s="132"/>
      <c r="N300" s="132"/>
      <c r="O300" s="132"/>
      <c r="P300" s="132"/>
      <c r="Q300" s="132"/>
      <c r="R300" s="132"/>
      <c r="S300" s="132"/>
      <c r="T300" s="220"/>
    </row>
    <row r="301" spans="1:20" ht="18.75" customHeight="1" x14ac:dyDescent="0.25">
      <c r="A301" s="455"/>
      <c r="B301" s="703" t="s">
        <v>62</v>
      </c>
      <c r="C301" s="652">
        <v>2230</v>
      </c>
      <c r="D301" s="456">
        <v>12889.8</v>
      </c>
      <c r="E301" s="667" t="s">
        <v>22</v>
      </c>
      <c r="F301" s="628" t="s">
        <v>423</v>
      </c>
      <c r="G301" s="768" t="s">
        <v>616</v>
      </c>
      <c r="H301" s="288"/>
      <c r="I301" s="264"/>
      <c r="J301" s="132"/>
      <c r="K301" s="132"/>
      <c r="L301" s="132"/>
      <c r="M301" s="132"/>
      <c r="N301" s="132"/>
      <c r="O301" s="132"/>
      <c r="P301" s="132"/>
      <c r="Q301" s="132"/>
      <c r="R301" s="132"/>
      <c r="S301" s="132"/>
      <c r="T301" s="220"/>
    </row>
    <row r="302" spans="1:20" ht="25.5" customHeight="1" x14ac:dyDescent="0.25">
      <c r="A302" s="455"/>
      <c r="B302" s="704"/>
      <c r="C302" s="653"/>
      <c r="D302" s="317" t="s">
        <v>618</v>
      </c>
      <c r="E302" s="668"/>
      <c r="F302" s="629"/>
      <c r="G302" s="769"/>
      <c r="H302" s="288"/>
      <c r="I302" s="264"/>
      <c r="J302" s="132"/>
      <c r="K302" s="132"/>
      <c r="L302" s="132"/>
      <c r="M302" s="132"/>
      <c r="N302" s="132"/>
      <c r="O302" s="132"/>
      <c r="P302" s="132"/>
      <c r="Q302" s="132"/>
      <c r="R302" s="132"/>
      <c r="S302" s="132"/>
      <c r="T302" s="220"/>
    </row>
    <row r="303" spans="1:20" ht="13.5" customHeight="1" x14ac:dyDescent="0.25">
      <c r="A303" s="646"/>
      <c r="B303" s="734" t="s">
        <v>491</v>
      </c>
      <c r="C303" s="770">
        <v>2230</v>
      </c>
      <c r="D303" s="340">
        <v>22000</v>
      </c>
      <c r="E303" s="681" t="s">
        <v>22</v>
      </c>
      <c r="F303" s="628" t="s">
        <v>423</v>
      </c>
      <c r="G303" s="768" t="s">
        <v>615</v>
      </c>
      <c r="H303" s="288"/>
      <c r="I303" s="264"/>
      <c r="J303" s="132"/>
      <c r="K303" s="132"/>
      <c r="L303" s="132"/>
      <c r="M303" s="132"/>
      <c r="N303" s="132"/>
      <c r="O303" s="132"/>
      <c r="P303" s="132"/>
      <c r="Q303" s="132"/>
      <c r="R303" s="132"/>
      <c r="S303" s="132"/>
      <c r="T303" s="220"/>
    </row>
    <row r="304" spans="1:20" ht="15" customHeight="1" x14ac:dyDescent="0.25">
      <c r="A304" s="647"/>
      <c r="B304" s="735"/>
      <c r="C304" s="771"/>
      <c r="D304" s="332" t="s">
        <v>202</v>
      </c>
      <c r="E304" s="682"/>
      <c r="F304" s="629"/>
      <c r="G304" s="769"/>
      <c r="H304" s="288"/>
      <c r="I304" s="264"/>
      <c r="J304" s="132"/>
      <c r="K304" s="132"/>
      <c r="L304" s="132"/>
      <c r="M304" s="132"/>
      <c r="N304" s="132"/>
      <c r="O304" s="132"/>
      <c r="P304" s="132"/>
      <c r="Q304" s="132"/>
      <c r="R304" s="132"/>
      <c r="S304" s="132"/>
      <c r="T304" s="220"/>
    </row>
    <row r="305" spans="1:28" ht="15" customHeight="1" x14ac:dyDescent="0.25">
      <c r="A305" s="646"/>
      <c r="B305" s="703" t="s">
        <v>486</v>
      </c>
      <c r="C305" s="652">
        <v>2230</v>
      </c>
      <c r="D305" s="341">
        <v>15000</v>
      </c>
      <c r="E305" s="667" t="s">
        <v>22</v>
      </c>
      <c r="F305" s="628" t="s">
        <v>423</v>
      </c>
      <c r="G305" s="768" t="s">
        <v>443</v>
      </c>
      <c r="H305" s="288"/>
      <c r="I305" s="264"/>
      <c r="J305" s="132"/>
      <c r="K305" s="132"/>
      <c r="L305" s="132"/>
      <c r="M305" s="132"/>
      <c r="N305" s="132"/>
      <c r="O305" s="132"/>
      <c r="P305" s="132"/>
      <c r="Q305" s="132"/>
      <c r="R305" s="132"/>
      <c r="S305" s="132"/>
      <c r="T305" s="220"/>
    </row>
    <row r="306" spans="1:28" ht="26.25" customHeight="1" x14ac:dyDescent="0.25">
      <c r="A306" s="647"/>
      <c r="B306" s="704"/>
      <c r="C306" s="653"/>
      <c r="D306" s="317" t="s">
        <v>560</v>
      </c>
      <c r="E306" s="668"/>
      <c r="F306" s="629"/>
      <c r="G306" s="769"/>
      <c r="H306" s="288"/>
      <c r="I306" s="264"/>
      <c r="J306" s="132"/>
      <c r="K306" s="132"/>
      <c r="L306" s="132"/>
      <c r="M306" s="132"/>
      <c r="N306" s="132"/>
      <c r="O306" s="132"/>
      <c r="P306" s="132"/>
      <c r="Q306" s="132"/>
      <c r="R306" s="132"/>
      <c r="S306" s="132"/>
      <c r="T306" s="220"/>
    </row>
    <row r="307" spans="1:28" ht="15.75" customHeight="1" x14ac:dyDescent="0.25">
      <c r="A307" s="646"/>
      <c r="B307" s="734" t="s">
        <v>488</v>
      </c>
      <c r="C307" s="760">
        <v>2230</v>
      </c>
      <c r="D307" s="345">
        <v>3500</v>
      </c>
      <c r="E307" s="681" t="s">
        <v>22</v>
      </c>
      <c r="F307" s="628" t="s">
        <v>423</v>
      </c>
      <c r="G307" s="766" t="s">
        <v>445</v>
      </c>
      <c r="H307" s="288"/>
      <c r="I307" s="264"/>
      <c r="J307" s="132"/>
      <c r="K307" s="132"/>
      <c r="L307" s="132"/>
      <c r="M307" s="132"/>
      <c r="N307" s="132"/>
      <c r="O307" s="132"/>
      <c r="P307" s="132"/>
      <c r="Q307" s="132"/>
      <c r="R307" s="132"/>
      <c r="S307" s="132"/>
      <c r="T307" s="220"/>
    </row>
    <row r="308" spans="1:28" ht="16.5" customHeight="1" x14ac:dyDescent="0.25">
      <c r="A308" s="647"/>
      <c r="B308" s="735"/>
      <c r="C308" s="761"/>
      <c r="D308" s="347" t="s">
        <v>199</v>
      </c>
      <c r="E308" s="682"/>
      <c r="F308" s="629"/>
      <c r="G308" s="767"/>
      <c r="H308" s="288"/>
      <c r="I308" s="264"/>
      <c r="J308" s="132"/>
      <c r="K308" s="132"/>
      <c r="L308" s="132"/>
      <c r="M308" s="132"/>
      <c r="N308" s="132"/>
      <c r="O308" s="132"/>
      <c r="P308" s="132"/>
      <c r="Q308" s="132"/>
      <c r="R308" s="132"/>
      <c r="S308" s="132"/>
      <c r="T308" s="220"/>
    </row>
    <row r="309" spans="1:28" ht="15" customHeight="1" x14ac:dyDescent="0.25">
      <c r="A309" s="646"/>
      <c r="B309" s="734" t="s">
        <v>490</v>
      </c>
      <c r="C309" s="760">
        <v>2230</v>
      </c>
      <c r="D309" s="345">
        <v>2500</v>
      </c>
      <c r="E309" s="681" t="s">
        <v>22</v>
      </c>
      <c r="F309" s="628" t="s">
        <v>423</v>
      </c>
      <c r="G309" s="422" t="s">
        <v>448</v>
      </c>
      <c r="H309" s="288"/>
      <c r="I309" s="264"/>
      <c r="J309" s="132"/>
      <c r="K309" s="132"/>
      <c r="L309" s="132"/>
      <c r="M309" s="132"/>
      <c r="N309" s="132"/>
      <c r="O309" s="132"/>
      <c r="P309" s="132"/>
      <c r="Q309" s="132"/>
      <c r="R309" s="132"/>
      <c r="S309" s="132"/>
      <c r="T309" s="220"/>
    </row>
    <row r="310" spans="1:28" ht="13.5" customHeight="1" x14ac:dyDescent="0.25">
      <c r="A310" s="647"/>
      <c r="B310" s="735"/>
      <c r="C310" s="761"/>
      <c r="D310" s="332" t="s">
        <v>561</v>
      </c>
      <c r="E310" s="682"/>
      <c r="F310" s="629"/>
      <c r="G310" s="446"/>
      <c r="H310" s="288"/>
      <c r="I310" s="264"/>
      <c r="J310" s="132"/>
      <c r="K310" s="132"/>
      <c r="L310" s="132"/>
      <c r="M310" s="132"/>
      <c r="N310" s="132"/>
      <c r="O310" s="132"/>
      <c r="P310" s="132"/>
      <c r="Q310" s="132"/>
      <c r="R310" s="132"/>
      <c r="S310" s="132"/>
      <c r="T310" s="220"/>
    </row>
    <row r="311" spans="1:28" ht="14.25" customHeight="1" x14ac:dyDescent="0.25">
      <c r="A311" s="762"/>
      <c r="B311" s="734" t="s">
        <v>524</v>
      </c>
      <c r="C311" s="764">
        <v>2230</v>
      </c>
      <c r="D311" s="348">
        <v>45000</v>
      </c>
      <c r="E311" s="681" t="s">
        <v>22</v>
      </c>
      <c r="F311" s="628" t="s">
        <v>423</v>
      </c>
      <c r="G311" s="422" t="s">
        <v>521</v>
      </c>
      <c r="H311" s="288"/>
      <c r="I311" s="264"/>
      <c r="J311" s="132"/>
      <c r="K311" s="132"/>
      <c r="L311" s="132"/>
      <c r="M311" s="132"/>
      <c r="N311" s="132"/>
      <c r="O311" s="132"/>
      <c r="P311" s="132"/>
      <c r="Q311" s="132"/>
      <c r="R311" s="132"/>
      <c r="S311" s="132"/>
      <c r="T311" s="220"/>
    </row>
    <row r="312" spans="1:28" ht="15.75" customHeight="1" thickBot="1" x14ac:dyDescent="0.3">
      <c r="A312" s="763"/>
      <c r="B312" s="735"/>
      <c r="C312" s="765"/>
      <c r="D312" s="347" t="s">
        <v>562</v>
      </c>
      <c r="E312" s="682"/>
      <c r="F312" s="629"/>
      <c r="G312" s="394"/>
      <c r="H312" s="288"/>
      <c r="I312" s="265"/>
      <c r="J312" s="132"/>
      <c r="K312" s="132"/>
      <c r="L312" s="132"/>
      <c r="M312" s="132"/>
      <c r="N312" s="132"/>
      <c r="O312" s="132"/>
      <c r="P312" s="132"/>
      <c r="Q312" s="132"/>
      <c r="R312" s="132"/>
      <c r="S312" s="132"/>
      <c r="T312" s="220"/>
    </row>
    <row r="313" spans="1:28" ht="19.5" customHeight="1" thickBot="1" x14ac:dyDescent="0.3">
      <c r="A313" s="55"/>
      <c r="B313" s="612" t="s">
        <v>41</v>
      </c>
      <c r="C313" s="613"/>
      <c r="D313" s="100">
        <f>D256</f>
        <v>2542775</v>
      </c>
      <c r="E313" s="106"/>
      <c r="F313" s="106"/>
      <c r="G313" s="182"/>
      <c r="H313" s="239"/>
      <c r="I313" s="266"/>
      <c r="J313" s="235"/>
      <c r="K313" s="235"/>
      <c r="L313" s="235"/>
      <c r="M313" s="235"/>
      <c r="N313" s="235"/>
      <c r="O313" s="235"/>
      <c r="P313" s="235"/>
      <c r="Q313" s="235"/>
      <c r="R313" s="235"/>
      <c r="S313" s="235"/>
      <c r="T313" s="236"/>
    </row>
    <row r="314" spans="1:28" ht="18.75" customHeight="1" thickBot="1" x14ac:dyDescent="0.3">
      <c r="A314" s="614"/>
      <c r="B314" s="754" t="s">
        <v>15</v>
      </c>
      <c r="C314" s="108"/>
      <c r="D314" s="111">
        <f>D422</f>
        <v>413494</v>
      </c>
      <c r="E314" s="756">
        <v>413494</v>
      </c>
      <c r="F314" s="630"/>
      <c r="G314" s="758"/>
      <c r="H314" s="197"/>
      <c r="I314" s="261"/>
      <c r="J314" s="140"/>
      <c r="K314" s="140"/>
      <c r="L314" s="140"/>
      <c r="M314" s="140"/>
      <c r="N314" s="140"/>
      <c r="O314" s="140"/>
      <c r="P314" s="140"/>
      <c r="Q314" s="140"/>
      <c r="R314" s="140"/>
      <c r="S314" s="140"/>
      <c r="T314" s="218"/>
    </row>
    <row r="315" spans="1:28" ht="34.5" customHeight="1" thickBot="1" x14ac:dyDescent="0.3">
      <c r="A315" s="615"/>
      <c r="B315" s="755"/>
      <c r="C315" s="110">
        <v>2240</v>
      </c>
      <c r="D315" s="103" t="s">
        <v>601</v>
      </c>
      <c r="E315" s="757"/>
      <c r="F315" s="631"/>
      <c r="G315" s="759"/>
      <c r="H315" s="197"/>
      <c r="I315" s="262"/>
      <c r="J315" s="140"/>
      <c r="K315" s="140"/>
      <c r="L315" s="140"/>
      <c r="M315" s="140"/>
      <c r="N315" s="140"/>
      <c r="O315" s="140"/>
      <c r="P315" s="140"/>
      <c r="Q315" s="140"/>
      <c r="R315" s="140"/>
      <c r="S315" s="140"/>
      <c r="T315" s="218"/>
    </row>
    <row r="316" spans="1:28" ht="33.75" customHeight="1" x14ac:dyDescent="0.25">
      <c r="A316" s="165"/>
      <c r="B316" s="752" t="s">
        <v>425</v>
      </c>
      <c r="C316" s="753"/>
      <c r="D316" s="96">
        <f>D317+D319+D321</f>
        <v>88000</v>
      </c>
      <c r="E316" s="19"/>
      <c r="F316" s="19"/>
      <c r="G316" s="181"/>
      <c r="H316" s="198"/>
      <c r="I316" s="263"/>
      <c r="J316" s="141"/>
      <c r="K316" s="141"/>
      <c r="L316" s="141"/>
      <c r="M316" s="141"/>
      <c r="N316" s="141"/>
      <c r="O316" s="141"/>
      <c r="P316" s="141"/>
      <c r="Q316" s="141"/>
      <c r="R316" s="141"/>
      <c r="S316" s="141"/>
      <c r="T316" s="219"/>
      <c r="U316" s="42"/>
      <c r="V316" s="42"/>
      <c r="W316" s="42"/>
      <c r="X316" s="84"/>
      <c r="Y316" s="85"/>
      <c r="Z316" s="42"/>
    </row>
    <row r="317" spans="1:28" ht="15.75" customHeight="1" x14ac:dyDescent="0.25">
      <c r="A317" s="646"/>
      <c r="B317" s="703" t="s">
        <v>479</v>
      </c>
      <c r="C317" s="667">
        <v>2240</v>
      </c>
      <c r="D317" s="339">
        <v>49000</v>
      </c>
      <c r="E317" s="667" t="s">
        <v>22</v>
      </c>
      <c r="F317" s="628" t="s">
        <v>423</v>
      </c>
      <c r="G317" s="707"/>
      <c r="H317" s="290">
        <f>SUM(I317:T317)</f>
        <v>1790</v>
      </c>
      <c r="I317" s="256">
        <v>1790</v>
      </c>
      <c r="J317" s="130"/>
      <c r="K317" s="130"/>
      <c r="L317" s="130"/>
      <c r="M317" s="130"/>
      <c r="N317" s="130"/>
      <c r="O317" s="130"/>
      <c r="P317" s="130"/>
      <c r="Q317" s="130"/>
      <c r="R317" s="130"/>
      <c r="S317" s="130"/>
      <c r="T317" s="214"/>
      <c r="U317" s="83"/>
      <c r="V317" s="83"/>
      <c r="W317" s="83"/>
      <c r="X317" s="445"/>
      <c r="Y317" s="62"/>
      <c r="Z317" s="62"/>
      <c r="AA317" s="79"/>
      <c r="AB317" s="79"/>
    </row>
    <row r="318" spans="1:28" ht="58.5" customHeight="1" x14ac:dyDescent="0.25">
      <c r="A318" s="647"/>
      <c r="B318" s="704"/>
      <c r="C318" s="668"/>
      <c r="D318" s="371" t="s">
        <v>454</v>
      </c>
      <c r="E318" s="668"/>
      <c r="F318" s="629"/>
      <c r="G318" s="708"/>
      <c r="H318" s="290"/>
      <c r="I318" s="256"/>
      <c r="J318" s="130"/>
      <c r="K318" s="130"/>
      <c r="L318" s="130"/>
      <c r="M318" s="130"/>
      <c r="N318" s="130"/>
      <c r="O318" s="130"/>
      <c r="P318" s="130"/>
      <c r="Q318" s="130"/>
      <c r="R318" s="130"/>
      <c r="S318" s="130"/>
      <c r="T318" s="214"/>
      <c r="U318" s="83"/>
      <c r="V318" s="83"/>
      <c r="W318" s="83"/>
      <c r="X318" s="445"/>
      <c r="Y318" s="62"/>
      <c r="Z318" s="62"/>
      <c r="AA318" s="79"/>
      <c r="AB318" s="79"/>
    </row>
    <row r="319" spans="1:28" ht="18" customHeight="1" x14ac:dyDescent="0.25">
      <c r="A319" s="646"/>
      <c r="B319" s="703" t="s">
        <v>518</v>
      </c>
      <c r="C319" s="667">
        <v>2240</v>
      </c>
      <c r="D319" s="372">
        <v>39000</v>
      </c>
      <c r="E319" s="667" t="s">
        <v>22</v>
      </c>
      <c r="F319" s="628" t="s">
        <v>423</v>
      </c>
      <c r="G319" s="707"/>
      <c r="H319" s="290">
        <f>SUM(I319:T319)</f>
        <v>0</v>
      </c>
      <c r="I319" s="256"/>
      <c r="J319" s="130"/>
      <c r="K319" s="130"/>
      <c r="L319" s="130"/>
      <c r="M319" s="130"/>
      <c r="N319" s="130"/>
      <c r="O319" s="130"/>
      <c r="P319" s="130"/>
      <c r="Q319" s="130"/>
      <c r="R319" s="130"/>
      <c r="S319" s="130"/>
      <c r="T319" s="214"/>
      <c r="U319" s="83"/>
      <c r="V319" s="83"/>
      <c r="W319" s="83"/>
      <c r="X319" s="445"/>
      <c r="Y319" s="62"/>
      <c r="Z319" s="62"/>
      <c r="AA319" s="79"/>
      <c r="AB319" s="79"/>
    </row>
    <row r="320" spans="1:28" ht="24.75" customHeight="1" x14ac:dyDescent="0.25">
      <c r="A320" s="647"/>
      <c r="B320" s="704"/>
      <c r="C320" s="668"/>
      <c r="D320" s="371" t="s">
        <v>563</v>
      </c>
      <c r="E320" s="668"/>
      <c r="F320" s="629"/>
      <c r="G320" s="708"/>
      <c r="H320" s="290"/>
      <c r="I320" s="256"/>
      <c r="J320" s="130"/>
      <c r="K320" s="130"/>
      <c r="L320" s="130"/>
      <c r="M320" s="130"/>
      <c r="N320" s="130"/>
      <c r="O320" s="130"/>
      <c r="P320" s="130"/>
      <c r="Q320" s="130"/>
      <c r="R320" s="130"/>
      <c r="S320" s="130"/>
      <c r="T320" s="214"/>
      <c r="U320" s="83"/>
      <c r="V320" s="83"/>
      <c r="W320" s="83"/>
      <c r="X320" s="445"/>
      <c r="Y320" s="62"/>
      <c r="Z320" s="62"/>
      <c r="AA320" s="79"/>
      <c r="AB320" s="79"/>
    </row>
    <row r="321" spans="1:28" ht="41.25" customHeight="1" x14ac:dyDescent="0.25">
      <c r="A321" s="661"/>
      <c r="B321" s="703" t="s">
        <v>412</v>
      </c>
      <c r="C321" s="667">
        <v>2240</v>
      </c>
      <c r="D321" s="372">
        <v>0</v>
      </c>
      <c r="E321" s="667" t="s">
        <v>22</v>
      </c>
      <c r="F321" s="628" t="s">
        <v>423</v>
      </c>
      <c r="G321" s="750"/>
      <c r="H321" s="290">
        <f>T321</f>
        <v>0</v>
      </c>
      <c r="I321" s="256"/>
      <c r="J321" s="130"/>
      <c r="K321" s="130"/>
      <c r="L321" s="130"/>
      <c r="M321" s="130"/>
      <c r="N321" s="130"/>
      <c r="O321" s="130"/>
      <c r="P321" s="130"/>
      <c r="Q321" s="130"/>
      <c r="R321" s="130"/>
      <c r="S321" s="130"/>
      <c r="T321" s="214"/>
      <c r="U321" s="83"/>
      <c r="V321" s="83"/>
      <c r="W321" s="83"/>
      <c r="X321" s="445"/>
      <c r="Y321" s="62"/>
      <c r="Z321" s="62"/>
      <c r="AA321" s="79"/>
      <c r="AB321" s="79"/>
    </row>
    <row r="322" spans="1:28" ht="30.75" customHeight="1" thickBot="1" x14ac:dyDescent="0.3">
      <c r="A322" s="662"/>
      <c r="B322" s="704"/>
      <c r="C322" s="668"/>
      <c r="D322" s="373" t="s">
        <v>208</v>
      </c>
      <c r="E322" s="668"/>
      <c r="F322" s="629"/>
      <c r="G322" s="751"/>
      <c r="H322" s="290"/>
      <c r="I322" s="256"/>
      <c r="J322" s="130"/>
      <c r="K322" s="130"/>
      <c r="L322" s="130"/>
      <c r="M322" s="130"/>
      <c r="N322" s="130"/>
      <c r="O322" s="130"/>
      <c r="P322" s="130"/>
      <c r="Q322" s="130"/>
      <c r="R322" s="130"/>
      <c r="S322" s="130"/>
      <c r="T322" s="214"/>
      <c r="U322" s="83"/>
      <c r="V322" s="83"/>
      <c r="W322" s="83"/>
      <c r="X322" s="445"/>
      <c r="Y322" s="62"/>
      <c r="Z322" s="62"/>
      <c r="AA322" s="79"/>
      <c r="AB322" s="79"/>
    </row>
    <row r="323" spans="1:28" ht="30.75" customHeight="1" x14ac:dyDescent="0.25">
      <c r="A323" s="406"/>
      <c r="B323" s="752" t="s">
        <v>29</v>
      </c>
      <c r="C323" s="753"/>
      <c r="D323" s="385">
        <f>D324+D326+D328+D330+D332+D334+D336+D338+D340+D342+D344</f>
        <v>48800</v>
      </c>
      <c r="E323" s="334"/>
      <c r="F323" s="334"/>
      <c r="G323" s="131"/>
      <c r="H323" s="195"/>
      <c r="I323" s="257"/>
      <c r="J323" s="131"/>
      <c r="K323" s="131"/>
      <c r="L323" s="131"/>
      <c r="M323" s="131"/>
      <c r="N323" s="131"/>
      <c r="O323" s="131"/>
      <c r="P323" s="131"/>
      <c r="Q323" s="131"/>
      <c r="R323" s="131"/>
      <c r="S323" s="131"/>
      <c r="T323" s="215"/>
      <c r="U323" s="83"/>
      <c r="V323" s="83"/>
      <c r="W323" s="83"/>
      <c r="X323" s="445"/>
      <c r="Y323" s="62"/>
      <c r="Z323" s="62"/>
      <c r="AA323" s="79"/>
      <c r="AB323" s="79"/>
    </row>
    <row r="324" spans="1:28" ht="14.25" customHeight="1" x14ac:dyDescent="0.25">
      <c r="A324" s="646"/>
      <c r="B324" s="734" t="s">
        <v>428</v>
      </c>
      <c r="C324" s="681">
        <v>2240</v>
      </c>
      <c r="D324" s="418">
        <v>4200</v>
      </c>
      <c r="E324" s="681" t="s">
        <v>22</v>
      </c>
      <c r="F324" s="628" t="s">
        <v>423</v>
      </c>
      <c r="G324" s="750"/>
      <c r="H324" s="290">
        <f>N324</f>
        <v>0</v>
      </c>
      <c r="I324" s="256"/>
      <c r="J324" s="130"/>
      <c r="K324" s="130"/>
      <c r="L324" s="130"/>
      <c r="M324" s="130"/>
      <c r="N324" s="130"/>
      <c r="O324" s="130"/>
      <c r="P324" s="130"/>
      <c r="Q324" s="130"/>
      <c r="R324" s="130"/>
      <c r="S324" s="130"/>
      <c r="T324" s="214"/>
      <c r="U324" s="83"/>
      <c r="V324" s="83"/>
      <c r="W324" s="83"/>
      <c r="X324" s="445"/>
      <c r="Y324" s="62"/>
      <c r="Z324" s="62"/>
      <c r="AA324" s="79"/>
      <c r="AB324" s="79"/>
    </row>
    <row r="325" spans="1:28" ht="74.25" customHeight="1" x14ac:dyDescent="0.25">
      <c r="A325" s="647"/>
      <c r="B325" s="735"/>
      <c r="C325" s="682"/>
      <c r="D325" s="375" t="s">
        <v>564</v>
      </c>
      <c r="E325" s="682"/>
      <c r="F325" s="629"/>
      <c r="G325" s="751"/>
      <c r="H325" s="290"/>
      <c r="I325" s="256"/>
      <c r="J325" s="130"/>
      <c r="K325" s="130"/>
      <c r="L325" s="130"/>
      <c r="M325" s="130"/>
      <c r="N325" s="130"/>
      <c r="O325" s="130"/>
      <c r="P325" s="130"/>
      <c r="Q325" s="130"/>
      <c r="R325" s="130"/>
      <c r="S325" s="130"/>
      <c r="T325" s="214"/>
      <c r="U325" s="83"/>
      <c r="V325" s="83"/>
      <c r="W325" s="83"/>
      <c r="X325" s="445"/>
      <c r="Y325" s="62"/>
      <c r="Z325" s="62"/>
      <c r="AA325" s="79"/>
      <c r="AB325" s="79"/>
    </row>
    <row r="326" spans="1:28" ht="16.5" customHeight="1" x14ac:dyDescent="0.25">
      <c r="A326" s="646"/>
      <c r="B326" s="734" t="s">
        <v>481</v>
      </c>
      <c r="C326" s="681">
        <v>2240</v>
      </c>
      <c r="D326" s="374">
        <v>4500</v>
      </c>
      <c r="E326" s="681" t="s">
        <v>22</v>
      </c>
      <c r="F326" s="628" t="s">
        <v>423</v>
      </c>
      <c r="G326" s="707"/>
      <c r="H326" s="290">
        <f>SUM(I326:T326)</f>
        <v>0</v>
      </c>
      <c r="I326" s="256"/>
      <c r="J326" s="130"/>
      <c r="K326" s="130"/>
      <c r="L326" s="130"/>
      <c r="M326" s="130"/>
      <c r="N326" s="130"/>
      <c r="O326" s="130"/>
      <c r="P326" s="130"/>
      <c r="Q326" s="130"/>
      <c r="R326" s="130"/>
      <c r="S326" s="130"/>
      <c r="T326" s="214"/>
      <c r="U326" s="81"/>
      <c r="V326" s="75"/>
      <c r="W326" s="75"/>
      <c r="X326" s="445"/>
      <c r="Y326" s="62"/>
      <c r="Z326" s="62"/>
      <c r="AA326" s="79"/>
      <c r="AB326" s="79"/>
    </row>
    <row r="327" spans="1:28" ht="26.25" customHeight="1" x14ac:dyDescent="0.25">
      <c r="A327" s="647"/>
      <c r="B327" s="735"/>
      <c r="C327" s="682"/>
      <c r="D327" s="375" t="s">
        <v>279</v>
      </c>
      <c r="E327" s="682"/>
      <c r="F327" s="629"/>
      <c r="G327" s="708"/>
      <c r="H327" s="290"/>
      <c r="I327" s="256"/>
      <c r="J327" s="130"/>
      <c r="K327" s="130"/>
      <c r="L327" s="130"/>
      <c r="M327" s="130"/>
      <c r="N327" s="130"/>
      <c r="O327" s="130"/>
      <c r="P327" s="130"/>
      <c r="Q327" s="130"/>
      <c r="R327" s="130"/>
      <c r="S327" s="130"/>
      <c r="T327" s="214"/>
      <c r="U327" s="75"/>
      <c r="V327" s="75"/>
      <c r="W327" s="75"/>
      <c r="X327" s="445"/>
      <c r="Y327" s="62"/>
      <c r="Z327" s="62"/>
      <c r="AA327" s="79"/>
      <c r="AB327" s="79"/>
    </row>
    <row r="328" spans="1:28" ht="29.25" customHeight="1" x14ac:dyDescent="0.25">
      <c r="A328" s="646"/>
      <c r="B328" s="734" t="s">
        <v>429</v>
      </c>
      <c r="C328" s="681">
        <v>2240</v>
      </c>
      <c r="D328" s="374">
        <v>1500</v>
      </c>
      <c r="E328" s="681" t="s">
        <v>22</v>
      </c>
      <c r="F328" s="628" t="s">
        <v>423</v>
      </c>
      <c r="G328" s="707"/>
      <c r="H328" s="290">
        <f>R328</f>
        <v>0</v>
      </c>
      <c r="I328" s="256"/>
      <c r="J328" s="130"/>
      <c r="K328" s="130"/>
      <c r="L328" s="130"/>
      <c r="M328" s="130"/>
      <c r="N328" s="130"/>
      <c r="O328" s="130"/>
      <c r="P328" s="130"/>
      <c r="Q328" s="130"/>
      <c r="R328" s="130"/>
      <c r="S328" s="130"/>
      <c r="T328" s="214"/>
      <c r="U328" s="75"/>
      <c r="V328" s="75"/>
      <c r="W328" s="75"/>
      <c r="X328" s="445"/>
      <c r="Y328" s="62"/>
      <c r="Z328" s="62"/>
      <c r="AA328" s="79"/>
      <c r="AB328" s="79"/>
    </row>
    <row r="329" spans="1:28" ht="40.5" customHeight="1" x14ac:dyDescent="0.25">
      <c r="A329" s="647"/>
      <c r="B329" s="735"/>
      <c r="C329" s="682"/>
      <c r="D329" s="375" t="s">
        <v>565</v>
      </c>
      <c r="E329" s="682"/>
      <c r="F329" s="629"/>
      <c r="G329" s="708"/>
      <c r="H329" s="290"/>
      <c r="I329" s="256"/>
      <c r="J329" s="130"/>
      <c r="K329" s="130"/>
      <c r="L329" s="130"/>
      <c r="M329" s="130"/>
      <c r="N329" s="130"/>
      <c r="O329" s="130"/>
      <c r="P329" s="130"/>
      <c r="Q329" s="130"/>
      <c r="R329" s="130"/>
      <c r="S329" s="130"/>
      <c r="T329" s="214"/>
      <c r="U329" s="75"/>
      <c r="V329" s="75"/>
      <c r="W329" s="75"/>
      <c r="X329" s="445"/>
      <c r="Y329" s="62"/>
      <c r="Z329" s="62"/>
      <c r="AA329" s="79"/>
      <c r="AB329" s="79"/>
    </row>
    <row r="330" spans="1:28" ht="21.75" customHeight="1" x14ac:dyDescent="0.25">
      <c r="A330" s="646"/>
      <c r="B330" s="703" t="s">
        <v>493</v>
      </c>
      <c r="C330" s="667">
        <v>2240</v>
      </c>
      <c r="D330" s="370">
        <v>3120</v>
      </c>
      <c r="E330" s="667" t="s">
        <v>22</v>
      </c>
      <c r="F330" s="628" t="s">
        <v>423</v>
      </c>
      <c r="G330" s="707"/>
      <c r="H330" s="290">
        <f>SUM(I330:T330)</f>
        <v>0</v>
      </c>
      <c r="I330" s="256"/>
      <c r="J330" s="130"/>
      <c r="K330" s="130"/>
      <c r="L330" s="130"/>
      <c r="M330" s="130"/>
      <c r="N330" s="130"/>
      <c r="O330" s="130"/>
      <c r="P330" s="130"/>
      <c r="Q330" s="130"/>
      <c r="R330" s="130"/>
      <c r="S330" s="130"/>
      <c r="T330" s="214"/>
      <c r="U330" s="75"/>
      <c r="V330" s="75"/>
      <c r="W330" s="75"/>
      <c r="X330" s="445"/>
      <c r="Y330" s="62"/>
      <c r="Z330" s="62"/>
      <c r="AA330" s="79"/>
      <c r="AB330" s="79"/>
    </row>
    <row r="331" spans="1:28" ht="51.75" customHeight="1" x14ac:dyDescent="0.25">
      <c r="A331" s="647"/>
      <c r="B331" s="704"/>
      <c r="C331" s="668"/>
      <c r="D331" s="371" t="s">
        <v>566</v>
      </c>
      <c r="E331" s="668"/>
      <c r="F331" s="629"/>
      <c r="G331" s="708"/>
      <c r="H331" s="290"/>
      <c r="I331" s="256"/>
      <c r="J331" s="130"/>
      <c r="K331" s="130"/>
      <c r="L331" s="130"/>
      <c r="M331" s="130"/>
      <c r="N331" s="130"/>
      <c r="O331" s="130"/>
      <c r="P331" s="130"/>
      <c r="Q331" s="130"/>
      <c r="R331" s="130"/>
      <c r="S331" s="130"/>
      <c r="T331" s="214"/>
      <c r="U331" s="75"/>
      <c r="V331" s="75"/>
      <c r="W331" s="75"/>
      <c r="X331" s="445"/>
      <c r="Y331" s="62"/>
      <c r="Z331" s="62"/>
      <c r="AA331" s="79"/>
      <c r="AB331" s="79"/>
    </row>
    <row r="332" spans="1:28" ht="30.75" customHeight="1" x14ac:dyDescent="0.25">
      <c r="A332" s="646"/>
      <c r="B332" s="734" t="s">
        <v>480</v>
      </c>
      <c r="C332" s="681">
        <v>2240</v>
      </c>
      <c r="D332" s="344">
        <v>21600</v>
      </c>
      <c r="E332" s="681" t="s">
        <v>22</v>
      </c>
      <c r="F332" s="628" t="s">
        <v>423</v>
      </c>
      <c r="G332" s="707"/>
      <c r="H332" s="290">
        <f>SUM(I332:T332)</f>
        <v>1800</v>
      </c>
      <c r="I332" s="256"/>
      <c r="J332" s="130">
        <v>1800</v>
      </c>
      <c r="K332" s="130"/>
      <c r="L332" s="130"/>
      <c r="M332" s="130"/>
      <c r="N332" s="130"/>
      <c r="O332" s="130"/>
      <c r="P332" s="130"/>
      <c r="Q332" s="130"/>
      <c r="R332" s="130"/>
      <c r="S332" s="130"/>
      <c r="T332" s="214"/>
      <c r="U332" s="689"/>
      <c r="V332" s="690"/>
      <c r="W332" s="690"/>
      <c r="X332" s="445"/>
      <c r="Y332" s="62"/>
      <c r="Z332" s="62"/>
      <c r="AA332" s="79"/>
      <c r="AB332" s="79"/>
    </row>
    <row r="333" spans="1:28" ht="75" customHeight="1" x14ac:dyDescent="0.25">
      <c r="A333" s="647"/>
      <c r="B333" s="735"/>
      <c r="C333" s="682"/>
      <c r="D333" s="375" t="s">
        <v>424</v>
      </c>
      <c r="E333" s="682"/>
      <c r="F333" s="629"/>
      <c r="G333" s="708"/>
      <c r="H333" s="290"/>
      <c r="I333" s="256"/>
      <c r="J333" s="130"/>
      <c r="K333" s="130"/>
      <c r="L333" s="130"/>
      <c r="M333" s="130"/>
      <c r="N333" s="130"/>
      <c r="O333" s="130"/>
      <c r="P333" s="130"/>
      <c r="Q333" s="130"/>
      <c r="R333" s="130"/>
      <c r="S333" s="130"/>
      <c r="T333" s="214"/>
      <c r="U333" s="75"/>
      <c r="V333" s="75"/>
      <c r="W333" s="75"/>
      <c r="X333" s="445"/>
      <c r="Y333" s="62"/>
      <c r="Z333" s="62"/>
      <c r="AA333" s="79"/>
      <c r="AB333" s="79"/>
    </row>
    <row r="334" spans="1:28" ht="30" customHeight="1" x14ac:dyDescent="0.25">
      <c r="A334" s="646"/>
      <c r="B334" s="734" t="s">
        <v>494</v>
      </c>
      <c r="C334" s="681">
        <v>2240</v>
      </c>
      <c r="D334" s="374">
        <v>2000</v>
      </c>
      <c r="E334" s="681" t="s">
        <v>22</v>
      </c>
      <c r="F334" s="628" t="s">
        <v>423</v>
      </c>
      <c r="G334" s="707"/>
      <c r="H334" s="290">
        <f>P334</f>
        <v>0</v>
      </c>
      <c r="I334" s="256"/>
      <c r="J334" s="130"/>
      <c r="K334" s="130"/>
      <c r="L334" s="130"/>
      <c r="M334" s="130"/>
      <c r="N334" s="130"/>
      <c r="O334" s="130"/>
      <c r="P334" s="130"/>
      <c r="Q334" s="130"/>
      <c r="R334" s="130"/>
      <c r="S334" s="130"/>
      <c r="T334" s="214"/>
      <c r="U334" s="75"/>
      <c r="V334" s="75"/>
      <c r="W334" s="75"/>
      <c r="X334" s="445"/>
      <c r="Y334" s="62"/>
      <c r="Z334" s="62"/>
      <c r="AA334" s="79"/>
      <c r="AB334" s="79"/>
    </row>
    <row r="335" spans="1:28" ht="26.25" customHeight="1" x14ac:dyDescent="0.25">
      <c r="A335" s="647"/>
      <c r="B335" s="735"/>
      <c r="C335" s="682"/>
      <c r="D335" s="375" t="s">
        <v>104</v>
      </c>
      <c r="E335" s="682"/>
      <c r="F335" s="629"/>
      <c r="G335" s="708"/>
      <c r="H335" s="290"/>
      <c r="I335" s="256"/>
      <c r="J335" s="130"/>
      <c r="K335" s="130"/>
      <c r="L335" s="130"/>
      <c r="M335" s="130"/>
      <c r="N335" s="130"/>
      <c r="O335" s="130"/>
      <c r="P335" s="130"/>
      <c r="Q335" s="130"/>
      <c r="R335" s="130"/>
      <c r="S335" s="130"/>
      <c r="T335" s="214"/>
      <c r="U335" s="75"/>
      <c r="V335" s="75"/>
      <c r="W335" s="75"/>
      <c r="X335" s="445"/>
      <c r="Y335" s="62"/>
      <c r="Z335" s="62"/>
      <c r="AA335" s="79"/>
      <c r="AB335" s="79"/>
    </row>
    <row r="336" spans="1:28" ht="21.75" customHeight="1" x14ac:dyDescent="0.25">
      <c r="A336" s="646"/>
      <c r="B336" s="734" t="s">
        <v>495</v>
      </c>
      <c r="C336" s="681">
        <v>2240</v>
      </c>
      <c r="D336" s="374">
        <v>1000</v>
      </c>
      <c r="E336" s="681" t="s">
        <v>22</v>
      </c>
      <c r="F336" s="628" t="s">
        <v>423</v>
      </c>
      <c r="G336" s="707"/>
      <c r="H336" s="290">
        <f>Q336+O336</f>
        <v>0</v>
      </c>
      <c r="I336" s="256"/>
      <c r="J336" s="130"/>
      <c r="K336" s="130"/>
      <c r="L336" s="130"/>
      <c r="M336" s="130"/>
      <c r="N336" s="130"/>
      <c r="O336" s="130"/>
      <c r="P336" s="130"/>
      <c r="Q336" s="130"/>
      <c r="R336" s="130"/>
      <c r="S336" s="130"/>
      <c r="T336" s="214"/>
      <c r="U336" s="441"/>
      <c r="V336" s="442"/>
      <c r="W336" s="442"/>
      <c r="X336" s="445"/>
      <c r="Y336" s="62"/>
      <c r="Z336" s="62"/>
      <c r="AA336" s="79"/>
      <c r="AB336" s="79"/>
    </row>
    <row r="337" spans="1:28" ht="36.75" customHeight="1" x14ac:dyDescent="0.25">
      <c r="A337" s="647"/>
      <c r="B337" s="735"/>
      <c r="C337" s="682"/>
      <c r="D337" s="375" t="s">
        <v>196</v>
      </c>
      <c r="E337" s="682"/>
      <c r="F337" s="629"/>
      <c r="G337" s="708"/>
      <c r="H337" s="290"/>
      <c r="I337" s="256"/>
      <c r="J337" s="130"/>
      <c r="K337" s="130"/>
      <c r="L337" s="130"/>
      <c r="M337" s="130"/>
      <c r="N337" s="130"/>
      <c r="O337" s="130"/>
      <c r="P337" s="130"/>
      <c r="Q337" s="130"/>
      <c r="R337" s="130"/>
      <c r="S337" s="130"/>
      <c r="T337" s="214"/>
      <c r="U337" s="75"/>
      <c r="V337" s="75"/>
      <c r="W337" s="75"/>
      <c r="X337" s="445"/>
      <c r="Y337" s="62"/>
      <c r="Z337" s="62"/>
      <c r="AA337" s="79"/>
      <c r="AB337" s="79"/>
    </row>
    <row r="338" spans="1:28" ht="36.75" customHeight="1" x14ac:dyDescent="0.25">
      <c r="A338" s="646"/>
      <c r="B338" s="734" t="s">
        <v>496</v>
      </c>
      <c r="C338" s="681">
        <v>2240</v>
      </c>
      <c r="D338" s="374">
        <v>2000</v>
      </c>
      <c r="E338" s="681" t="s">
        <v>22</v>
      </c>
      <c r="F338" s="628" t="s">
        <v>423</v>
      </c>
      <c r="G338" s="707"/>
      <c r="H338" s="290">
        <f>Q338</f>
        <v>0</v>
      </c>
      <c r="I338" s="256"/>
      <c r="J338" s="130"/>
      <c r="K338" s="130"/>
      <c r="L338" s="130"/>
      <c r="M338" s="130"/>
      <c r="N338" s="130"/>
      <c r="O338" s="130"/>
      <c r="P338" s="130"/>
      <c r="Q338" s="130"/>
      <c r="R338" s="130"/>
      <c r="S338" s="130"/>
      <c r="T338" s="214"/>
      <c r="U338" s="75"/>
      <c r="V338" s="75"/>
      <c r="W338" s="75"/>
      <c r="X338" s="445"/>
      <c r="Y338" s="62"/>
      <c r="Z338" s="62"/>
      <c r="AA338" s="79"/>
      <c r="AB338" s="79"/>
    </row>
    <row r="339" spans="1:28" ht="51" customHeight="1" x14ac:dyDescent="0.25">
      <c r="A339" s="647"/>
      <c r="B339" s="735"/>
      <c r="C339" s="682"/>
      <c r="D339" s="375" t="s">
        <v>104</v>
      </c>
      <c r="E339" s="682"/>
      <c r="F339" s="629"/>
      <c r="G339" s="708"/>
      <c r="H339" s="290"/>
      <c r="I339" s="256"/>
      <c r="J339" s="130"/>
      <c r="K339" s="130"/>
      <c r="L339" s="130"/>
      <c r="M339" s="130"/>
      <c r="N339" s="130"/>
      <c r="O339" s="130"/>
      <c r="P339" s="130"/>
      <c r="Q339" s="130"/>
      <c r="R339" s="130"/>
      <c r="S339" s="130"/>
      <c r="T339" s="214"/>
      <c r="U339" s="75"/>
      <c r="V339" s="75"/>
      <c r="W339" s="75"/>
      <c r="X339" s="445"/>
      <c r="Y339" s="62"/>
      <c r="Z339" s="62"/>
      <c r="AA339" s="79"/>
      <c r="AB339" s="79"/>
    </row>
    <row r="340" spans="1:28" ht="30.75" customHeight="1" x14ac:dyDescent="0.25">
      <c r="A340" s="646"/>
      <c r="B340" s="734" t="s">
        <v>497</v>
      </c>
      <c r="C340" s="681">
        <v>2240</v>
      </c>
      <c r="D340" s="374">
        <v>2000</v>
      </c>
      <c r="E340" s="681" t="s">
        <v>22</v>
      </c>
      <c r="F340" s="628" t="s">
        <v>423</v>
      </c>
      <c r="G340" s="707"/>
      <c r="H340" s="290">
        <f>T340</f>
        <v>0</v>
      </c>
      <c r="I340" s="256"/>
      <c r="J340" s="130"/>
      <c r="K340" s="130"/>
      <c r="L340" s="130"/>
      <c r="M340" s="130"/>
      <c r="N340" s="130"/>
      <c r="O340" s="130"/>
      <c r="P340" s="130"/>
      <c r="Q340" s="130"/>
      <c r="R340" s="130"/>
      <c r="S340" s="130"/>
      <c r="T340" s="214"/>
      <c r="U340" s="75"/>
      <c r="V340" s="75"/>
      <c r="W340" s="75"/>
      <c r="X340" s="445"/>
      <c r="Y340" s="62"/>
      <c r="Z340" s="62"/>
      <c r="AA340" s="79"/>
      <c r="AB340" s="79"/>
    </row>
    <row r="341" spans="1:28" ht="30" customHeight="1" x14ac:dyDescent="0.25">
      <c r="A341" s="647"/>
      <c r="B341" s="735"/>
      <c r="C341" s="682"/>
      <c r="D341" s="375" t="s">
        <v>104</v>
      </c>
      <c r="E341" s="682"/>
      <c r="F341" s="629"/>
      <c r="G341" s="708"/>
      <c r="H341" s="290"/>
      <c r="I341" s="256"/>
      <c r="J341" s="130"/>
      <c r="K341" s="130"/>
      <c r="L341" s="130"/>
      <c r="M341" s="130"/>
      <c r="N341" s="130"/>
      <c r="O341" s="130"/>
      <c r="P341" s="130"/>
      <c r="Q341" s="130"/>
      <c r="R341" s="130"/>
      <c r="S341" s="130"/>
      <c r="T341" s="214"/>
      <c r="U341" s="75"/>
      <c r="V341" s="75"/>
      <c r="W341" s="75"/>
      <c r="X341" s="445"/>
      <c r="Y341" s="62"/>
      <c r="Z341" s="62"/>
      <c r="AA341" s="79"/>
      <c r="AB341" s="79"/>
    </row>
    <row r="342" spans="1:28" ht="29.25" customHeight="1" x14ac:dyDescent="0.25">
      <c r="A342" s="646"/>
      <c r="B342" s="734" t="s">
        <v>528</v>
      </c>
      <c r="C342" s="681">
        <v>2240</v>
      </c>
      <c r="D342" s="344">
        <v>2880</v>
      </c>
      <c r="E342" s="681" t="s">
        <v>22</v>
      </c>
      <c r="F342" s="628" t="s">
        <v>423</v>
      </c>
      <c r="G342" s="707"/>
      <c r="H342" s="290">
        <f>S342+I342+J342</f>
        <v>960</v>
      </c>
      <c r="I342" s="256">
        <v>480</v>
      </c>
      <c r="J342" s="130">
        <v>480</v>
      </c>
      <c r="K342" s="130"/>
      <c r="L342" s="130"/>
      <c r="M342" s="130"/>
      <c r="N342" s="130"/>
      <c r="O342" s="130"/>
      <c r="P342" s="130"/>
      <c r="Q342" s="130"/>
      <c r="R342" s="130"/>
      <c r="S342" s="130"/>
      <c r="T342" s="214"/>
      <c r="U342" s="75"/>
      <c r="V342" s="75"/>
      <c r="W342" s="75"/>
      <c r="X342" s="445"/>
      <c r="Y342" s="62"/>
      <c r="Z342" s="62"/>
      <c r="AA342" s="79"/>
      <c r="AB342" s="79"/>
    </row>
    <row r="343" spans="1:28" ht="25.5" customHeight="1" x14ac:dyDescent="0.25">
      <c r="A343" s="647"/>
      <c r="B343" s="735"/>
      <c r="C343" s="682"/>
      <c r="D343" s="375" t="s">
        <v>567</v>
      </c>
      <c r="E343" s="682"/>
      <c r="F343" s="629"/>
      <c r="G343" s="708"/>
      <c r="H343" s="290"/>
      <c r="I343" s="256"/>
      <c r="J343" s="130"/>
      <c r="K343" s="130"/>
      <c r="L343" s="130"/>
      <c r="M343" s="130"/>
      <c r="N343" s="130"/>
      <c r="O343" s="130"/>
      <c r="P343" s="130"/>
      <c r="Q343" s="130"/>
      <c r="R343" s="130"/>
      <c r="S343" s="130"/>
      <c r="T343" s="214"/>
      <c r="U343" s="75"/>
      <c r="V343" s="75"/>
      <c r="W343" s="75"/>
      <c r="X343" s="445"/>
      <c r="Y343" s="62"/>
      <c r="Z343" s="62"/>
      <c r="AA343" s="79"/>
      <c r="AB343" s="79"/>
    </row>
    <row r="344" spans="1:28" ht="43.5" customHeight="1" x14ac:dyDescent="0.25">
      <c r="A344" s="646"/>
      <c r="B344" s="734" t="s">
        <v>498</v>
      </c>
      <c r="C344" s="681">
        <v>2240</v>
      </c>
      <c r="D344" s="374">
        <v>4000</v>
      </c>
      <c r="E344" s="681" t="s">
        <v>22</v>
      </c>
      <c r="F344" s="628" t="s">
        <v>423</v>
      </c>
      <c r="G344" s="707"/>
      <c r="H344" s="290">
        <f>T344</f>
        <v>0</v>
      </c>
      <c r="I344" s="256"/>
      <c r="J344" s="130"/>
      <c r="K344" s="130"/>
      <c r="L344" s="130"/>
      <c r="M344" s="130"/>
      <c r="N344" s="130"/>
      <c r="O344" s="130"/>
      <c r="P344" s="130"/>
      <c r="Q344" s="130"/>
      <c r="R344" s="130"/>
      <c r="S344" s="130"/>
      <c r="T344" s="214"/>
      <c r="U344" s="75"/>
      <c r="V344" s="75"/>
      <c r="W344" s="75"/>
      <c r="X344" s="445"/>
      <c r="Y344" s="62"/>
      <c r="Z344" s="62"/>
      <c r="AA344" s="79"/>
      <c r="AB344" s="79"/>
    </row>
    <row r="345" spans="1:28" ht="57.75" customHeight="1" x14ac:dyDescent="0.25">
      <c r="A345" s="647"/>
      <c r="B345" s="735"/>
      <c r="C345" s="682"/>
      <c r="D345" s="375" t="s">
        <v>568</v>
      </c>
      <c r="E345" s="682"/>
      <c r="F345" s="629"/>
      <c r="G345" s="708"/>
      <c r="H345" s="290"/>
      <c r="I345" s="256"/>
      <c r="J345" s="130"/>
      <c r="K345" s="130"/>
      <c r="L345" s="130"/>
      <c r="M345" s="130"/>
      <c r="N345" s="130"/>
      <c r="O345" s="130"/>
      <c r="P345" s="130"/>
      <c r="Q345" s="130"/>
      <c r="R345" s="130"/>
      <c r="S345" s="130"/>
      <c r="T345" s="214"/>
      <c r="U345" s="75"/>
      <c r="V345" s="75"/>
      <c r="W345" s="75"/>
      <c r="X345" s="445"/>
      <c r="Y345" s="62"/>
      <c r="Z345" s="62"/>
      <c r="AA345" s="79"/>
      <c r="AB345" s="79"/>
    </row>
    <row r="346" spans="1:28" s="2" customFormat="1" ht="22.5" customHeight="1" x14ac:dyDescent="0.25">
      <c r="A346" s="381"/>
      <c r="B346" s="729" t="s">
        <v>1</v>
      </c>
      <c r="C346" s="730"/>
      <c r="D346" s="12">
        <f>D347</f>
        <v>858</v>
      </c>
      <c r="E346" s="13"/>
      <c r="F346" s="13"/>
      <c r="G346" s="183"/>
      <c r="H346" s="199"/>
      <c r="I346" s="267"/>
      <c r="J346" s="142"/>
      <c r="K346" s="142"/>
      <c r="L346" s="142"/>
      <c r="M346" s="142"/>
      <c r="N346" s="142"/>
      <c r="O346" s="142"/>
      <c r="P346" s="142"/>
      <c r="Q346" s="142"/>
      <c r="R346" s="142"/>
      <c r="S346" s="142"/>
      <c r="T346" s="221"/>
      <c r="U346" s="86"/>
      <c r="V346" s="86"/>
      <c r="W346" s="86"/>
      <c r="X346" s="87"/>
      <c r="Y346" s="86"/>
      <c r="Z346" s="86"/>
    </row>
    <row r="347" spans="1:28" ht="20.25" customHeight="1" x14ac:dyDescent="0.25">
      <c r="A347" s="646"/>
      <c r="B347" s="703" t="s">
        <v>478</v>
      </c>
      <c r="C347" s="628">
        <v>2240</v>
      </c>
      <c r="D347" s="340">
        <v>858</v>
      </c>
      <c r="E347" s="667" t="s">
        <v>22</v>
      </c>
      <c r="F347" s="628" t="s">
        <v>423</v>
      </c>
      <c r="G347" s="707"/>
      <c r="H347" s="290">
        <f>SUM(I347:T347)</f>
        <v>0</v>
      </c>
      <c r="I347" s="256"/>
      <c r="J347" s="130"/>
      <c r="K347" s="130"/>
      <c r="L347" s="130"/>
      <c r="M347" s="130"/>
      <c r="N347" s="130"/>
      <c r="O347" s="130"/>
      <c r="P347" s="130"/>
      <c r="Q347" s="130"/>
      <c r="R347" s="130"/>
      <c r="S347" s="130"/>
      <c r="T347" s="214"/>
      <c r="X347" s="74"/>
      <c r="Y347" s="74"/>
      <c r="Z347" s="74"/>
    </row>
    <row r="348" spans="1:28" ht="22.5" customHeight="1" x14ac:dyDescent="0.25">
      <c r="A348" s="647"/>
      <c r="B348" s="704"/>
      <c r="C348" s="629"/>
      <c r="D348" s="316" t="s">
        <v>110</v>
      </c>
      <c r="E348" s="668"/>
      <c r="F348" s="629"/>
      <c r="G348" s="708"/>
      <c r="H348" s="290"/>
      <c r="I348" s="256"/>
      <c r="J348" s="130"/>
      <c r="K348" s="130"/>
      <c r="L348" s="130"/>
      <c r="M348" s="130"/>
      <c r="N348" s="130"/>
      <c r="O348" s="130"/>
      <c r="P348" s="130"/>
      <c r="Q348" s="130"/>
      <c r="R348" s="130"/>
      <c r="S348" s="130"/>
      <c r="T348" s="214"/>
      <c r="X348" s="74"/>
      <c r="Y348" s="74"/>
      <c r="Z348" s="74"/>
    </row>
    <row r="349" spans="1:28" ht="22.5" customHeight="1" x14ac:dyDescent="0.25">
      <c r="A349" s="382"/>
      <c r="B349" s="748" t="s">
        <v>30</v>
      </c>
      <c r="C349" s="749"/>
      <c r="D349" s="7">
        <f>D350</f>
        <v>4200</v>
      </c>
      <c r="E349" s="5"/>
      <c r="F349" s="5"/>
      <c r="G349" s="175"/>
      <c r="H349" s="193"/>
      <c r="I349" s="255"/>
      <c r="J349" s="139"/>
      <c r="K349" s="139"/>
      <c r="L349" s="139"/>
      <c r="M349" s="139"/>
      <c r="N349" s="139"/>
      <c r="O349" s="139"/>
      <c r="P349" s="139"/>
      <c r="Q349" s="139"/>
      <c r="R349" s="139"/>
      <c r="S349" s="139"/>
      <c r="T349" s="213"/>
      <c r="X349" s="82"/>
      <c r="Y349" s="74"/>
      <c r="Z349" s="74"/>
    </row>
    <row r="350" spans="1:28" ht="20.25" customHeight="1" x14ac:dyDescent="0.25">
      <c r="A350" s="646"/>
      <c r="B350" s="703" t="s">
        <v>499</v>
      </c>
      <c r="C350" s="628">
        <v>2240</v>
      </c>
      <c r="D350" s="340">
        <v>4200</v>
      </c>
      <c r="E350" s="667" t="s">
        <v>22</v>
      </c>
      <c r="F350" s="628" t="s">
        <v>423</v>
      </c>
      <c r="G350" s="707"/>
      <c r="H350" s="290">
        <f>SUM(I350:T350)</f>
        <v>0</v>
      </c>
      <c r="I350" s="256"/>
      <c r="J350" s="130"/>
      <c r="K350" s="130"/>
      <c r="L350" s="130"/>
      <c r="M350" s="130"/>
      <c r="N350" s="130"/>
      <c r="O350" s="130"/>
      <c r="P350" s="130"/>
      <c r="Q350" s="130"/>
      <c r="R350" s="130"/>
      <c r="S350" s="130"/>
      <c r="T350" s="214"/>
      <c r="X350" s="74"/>
      <c r="Y350" s="74"/>
      <c r="Z350" s="74"/>
    </row>
    <row r="351" spans="1:28" ht="22.5" customHeight="1" x14ac:dyDescent="0.25">
      <c r="A351" s="647"/>
      <c r="B351" s="704"/>
      <c r="C351" s="629"/>
      <c r="D351" s="317" t="s">
        <v>194</v>
      </c>
      <c r="E351" s="668"/>
      <c r="F351" s="629"/>
      <c r="G351" s="708"/>
      <c r="H351" s="290"/>
      <c r="I351" s="256"/>
      <c r="J351" s="130"/>
      <c r="K351" s="130"/>
      <c r="L351" s="130"/>
      <c r="M351" s="130"/>
      <c r="N351" s="130"/>
      <c r="O351" s="130"/>
      <c r="P351" s="130"/>
      <c r="Q351" s="130"/>
      <c r="R351" s="130"/>
      <c r="S351" s="130"/>
      <c r="T351" s="214"/>
    </row>
    <row r="352" spans="1:28" ht="22.5" customHeight="1" x14ac:dyDescent="0.25">
      <c r="A352" s="382"/>
      <c r="B352" s="729" t="s">
        <v>28</v>
      </c>
      <c r="C352" s="730"/>
      <c r="D352" s="12">
        <f>D353+D355+D357</f>
        <v>7000</v>
      </c>
      <c r="E352" s="6"/>
      <c r="F352" s="6"/>
      <c r="G352" s="184"/>
      <c r="H352" s="199"/>
      <c r="I352" s="267"/>
      <c r="J352" s="142"/>
      <c r="K352" s="142"/>
      <c r="L352" s="142"/>
      <c r="M352" s="142"/>
      <c r="N352" s="142"/>
      <c r="O352" s="142"/>
      <c r="P352" s="142"/>
      <c r="Q352" s="142"/>
      <c r="R352" s="142"/>
      <c r="S352" s="142"/>
      <c r="T352" s="221"/>
    </row>
    <row r="353" spans="1:35" ht="14.25" customHeight="1" x14ac:dyDescent="0.25">
      <c r="A353" s="646"/>
      <c r="B353" s="703" t="s">
        <v>500</v>
      </c>
      <c r="C353" s="628">
        <v>2240</v>
      </c>
      <c r="D353" s="389">
        <v>5000</v>
      </c>
      <c r="E353" s="667" t="s">
        <v>22</v>
      </c>
      <c r="F353" s="628" t="s">
        <v>423</v>
      </c>
      <c r="G353" s="707"/>
      <c r="H353" s="290">
        <f>SUM(I353:T353)</f>
        <v>0</v>
      </c>
      <c r="I353" s="256"/>
      <c r="J353" s="130"/>
      <c r="K353" s="130"/>
      <c r="L353" s="130"/>
      <c r="M353" s="130"/>
      <c r="N353" s="130"/>
      <c r="O353" s="130"/>
      <c r="P353" s="130"/>
      <c r="Q353" s="130"/>
      <c r="R353" s="130"/>
      <c r="S353" s="130"/>
      <c r="T353" s="214"/>
    </row>
    <row r="354" spans="1:35" ht="34.5" customHeight="1" x14ac:dyDescent="0.25">
      <c r="A354" s="647"/>
      <c r="B354" s="704"/>
      <c r="C354" s="629"/>
      <c r="D354" s="317" t="s">
        <v>569</v>
      </c>
      <c r="E354" s="668"/>
      <c r="F354" s="629"/>
      <c r="G354" s="708"/>
      <c r="H354" s="290"/>
      <c r="I354" s="256"/>
      <c r="J354" s="130"/>
      <c r="K354" s="130"/>
      <c r="L354" s="130"/>
      <c r="M354" s="130"/>
      <c r="N354" s="130"/>
      <c r="O354" s="130"/>
      <c r="P354" s="130"/>
      <c r="Q354" s="130"/>
      <c r="R354" s="130"/>
      <c r="S354" s="130"/>
      <c r="T354" s="214"/>
    </row>
    <row r="355" spans="1:35" ht="24.75" customHeight="1" x14ac:dyDescent="0.25">
      <c r="A355" s="646"/>
      <c r="B355" s="703" t="s">
        <v>453</v>
      </c>
      <c r="C355" s="736">
        <v>2240</v>
      </c>
      <c r="D355" s="339">
        <v>1000</v>
      </c>
      <c r="E355" s="667" t="s">
        <v>22</v>
      </c>
      <c r="F355" s="628" t="s">
        <v>423</v>
      </c>
      <c r="G355" s="707"/>
      <c r="H355" s="290">
        <f>I355</f>
        <v>1000</v>
      </c>
      <c r="I355" s="256">
        <v>1000</v>
      </c>
      <c r="J355" s="130"/>
      <c r="K355" s="130"/>
      <c r="L355" s="130"/>
      <c r="M355" s="130"/>
      <c r="N355" s="130"/>
      <c r="O355" s="130"/>
      <c r="P355" s="130"/>
      <c r="Q355" s="130"/>
      <c r="R355" s="130"/>
      <c r="S355" s="130"/>
      <c r="T355" s="214"/>
    </row>
    <row r="356" spans="1:35" ht="20.25" customHeight="1" x14ac:dyDescent="0.25">
      <c r="A356" s="647"/>
      <c r="B356" s="704"/>
      <c r="C356" s="737"/>
      <c r="D356" s="317" t="s">
        <v>196</v>
      </c>
      <c r="E356" s="668"/>
      <c r="F356" s="629"/>
      <c r="G356" s="708"/>
      <c r="H356" s="290"/>
      <c r="I356" s="256"/>
      <c r="J356" s="130"/>
      <c r="K356" s="130"/>
      <c r="L356" s="130"/>
      <c r="M356" s="130"/>
      <c r="N356" s="130"/>
      <c r="O356" s="130"/>
      <c r="P356" s="130"/>
      <c r="Q356" s="130"/>
      <c r="R356" s="130"/>
      <c r="S356" s="130"/>
      <c r="T356" s="214"/>
    </row>
    <row r="357" spans="1:35" ht="19.5" customHeight="1" x14ac:dyDescent="0.25">
      <c r="A357" s="646"/>
      <c r="B357" s="717" t="s">
        <v>501</v>
      </c>
      <c r="C357" s="736">
        <v>2240</v>
      </c>
      <c r="D357" s="370">
        <v>1000</v>
      </c>
      <c r="E357" s="667" t="s">
        <v>22</v>
      </c>
      <c r="F357" s="628" t="s">
        <v>423</v>
      </c>
      <c r="G357" s="707"/>
      <c r="H357" s="290">
        <f>O357+P357</f>
        <v>0</v>
      </c>
      <c r="I357" s="256"/>
      <c r="J357" s="130"/>
      <c r="K357" s="130"/>
      <c r="L357" s="130"/>
      <c r="M357" s="130"/>
      <c r="N357" s="130"/>
      <c r="O357" s="130"/>
      <c r="P357" s="130"/>
      <c r="Q357" s="130"/>
      <c r="R357" s="130"/>
      <c r="S357" s="130"/>
      <c r="T357" s="214"/>
    </row>
    <row r="358" spans="1:35" ht="35.25" customHeight="1" x14ac:dyDescent="0.25">
      <c r="A358" s="647"/>
      <c r="B358" s="718"/>
      <c r="C358" s="737"/>
      <c r="D358" s="317" t="s">
        <v>196</v>
      </c>
      <c r="E358" s="668"/>
      <c r="F358" s="629"/>
      <c r="G358" s="708"/>
      <c r="H358" s="290"/>
      <c r="I358" s="256"/>
      <c r="J358" s="130"/>
      <c r="K358" s="130"/>
      <c r="L358" s="130"/>
      <c r="M358" s="130"/>
      <c r="N358" s="130"/>
      <c r="O358" s="130"/>
      <c r="P358" s="130"/>
      <c r="Q358" s="130"/>
      <c r="R358" s="130"/>
      <c r="S358" s="130"/>
      <c r="T358" s="214"/>
    </row>
    <row r="359" spans="1:35" ht="29.25" customHeight="1" x14ac:dyDescent="0.25">
      <c r="A359" s="438"/>
      <c r="B359" s="729" t="s">
        <v>31</v>
      </c>
      <c r="C359" s="730"/>
      <c r="D359" s="384">
        <f>D360</f>
        <v>28000</v>
      </c>
      <c r="E359" s="380"/>
      <c r="F359" s="380"/>
      <c r="G359" s="335"/>
      <c r="H359" s="195"/>
      <c r="I359" s="257"/>
      <c r="J359" s="131"/>
      <c r="K359" s="131"/>
      <c r="L359" s="131"/>
      <c r="M359" s="131"/>
      <c r="N359" s="131"/>
      <c r="O359" s="131"/>
      <c r="P359" s="131"/>
      <c r="Q359" s="131"/>
      <c r="R359" s="131"/>
      <c r="S359" s="131"/>
      <c r="T359" s="215"/>
    </row>
    <row r="360" spans="1:35" ht="21" customHeight="1" x14ac:dyDescent="0.25">
      <c r="A360" s="646"/>
      <c r="B360" s="717" t="s">
        <v>530</v>
      </c>
      <c r="C360" s="736">
        <v>2240</v>
      </c>
      <c r="D360" s="344">
        <v>28000</v>
      </c>
      <c r="E360" s="681" t="s">
        <v>22</v>
      </c>
      <c r="F360" s="736" t="s">
        <v>423</v>
      </c>
      <c r="G360" s="707"/>
      <c r="H360" s="290"/>
      <c r="I360" s="256"/>
      <c r="J360" s="130"/>
      <c r="K360" s="130"/>
      <c r="L360" s="130"/>
      <c r="M360" s="130"/>
      <c r="N360" s="130"/>
      <c r="O360" s="130"/>
      <c r="P360" s="130"/>
      <c r="Q360" s="130"/>
      <c r="R360" s="130"/>
      <c r="S360" s="130"/>
      <c r="T360" s="214"/>
    </row>
    <row r="361" spans="1:35" ht="20.25" customHeight="1" x14ac:dyDescent="0.25">
      <c r="A361" s="647"/>
      <c r="B361" s="718"/>
      <c r="C361" s="737"/>
      <c r="D361" s="332" t="s">
        <v>195</v>
      </c>
      <c r="E361" s="682"/>
      <c r="F361" s="737"/>
      <c r="G361" s="708"/>
      <c r="H361" s="290"/>
      <c r="I361" s="256"/>
      <c r="J361" s="130"/>
      <c r="K361" s="130"/>
      <c r="L361" s="130"/>
      <c r="M361" s="130"/>
      <c r="N361" s="130"/>
      <c r="O361" s="130"/>
      <c r="P361" s="130"/>
      <c r="Q361" s="130"/>
      <c r="R361" s="130"/>
      <c r="S361" s="130"/>
      <c r="T361" s="214"/>
    </row>
    <row r="362" spans="1:35" ht="19.5" customHeight="1" x14ac:dyDescent="0.25">
      <c r="A362" s="383"/>
      <c r="B362" s="729" t="s">
        <v>31</v>
      </c>
      <c r="C362" s="730"/>
      <c r="D362" s="12">
        <f>D363+D365+D367+D369</f>
        <v>14853.36</v>
      </c>
      <c r="E362" s="6"/>
      <c r="F362" s="6"/>
      <c r="G362" s="184"/>
      <c r="H362" s="199"/>
      <c r="I362" s="267"/>
      <c r="J362" s="142"/>
      <c r="K362" s="142"/>
      <c r="L362" s="142"/>
      <c r="M362" s="142"/>
      <c r="N362" s="142"/>
      <c r="O362" s="142"/>
      <c r="P362" s="142"/>
      <c r="Q362" s="142"/>
      <c r="R362" s="142"/>
      <c r="S362" s="142"/>
      <c r="T362" s="221"/>
      <c r="Z362" s="126"/>
      <c r="AA362" s="78"/>
      <c r="AB362" s="78"/>
      <c r="AC362" s="78"/>
      <c r="AD362" s="78"/>
    </row>
    <row r="363" spans="1:35" ht="15" customHeight="1" x14ac:dyDescent="0.25">
      <c r="A363" s="646"/>
      <c r="B363" s="740" t="s">
        <v>502</v>
      </c>
      <c r="C363" s="736">
        <v>2240</v>
      </c>
      <c r="D363" s="330">
        <v>2400</v>
      </c>
      <c r="E363" s="681" t="s">
        <v>22</v>
      </c>
      <c r="F363" s="628" t="s">
        <v>423</v>
      </c>
      <c r="G363" s="746"/>
      <c r="H363" s="290">
        <f>SUM(I363:T363)</f>
        <v>0</v>
      </c>
      <c r="I363" s="256"/>
      <c r="J363" s="130"/>
      <c r="K363" s="130"/>
      <c r="L363" s="130"/>
      <c r="M363" s="130"/>
      <c r="N363" s="130"/>
      <c r="O363" s="130"/>
      <c r="P363" s="130"/>
      <c r="Q363" s="130"/>
      <c r="R363" s="130"/>
      <c r="S363" s="130"/>
      <c r="T363" s="214"/>
      <c r="U363" s="445"/>
      <c r="V363" s="445"/>
      <c r="W363" s="445"/>
      <c r="X363" s="445"/>
      <c r="Y363" s="445"/>
      <c r="Z363" s="369"/>
      <c r="AA363" s="369"/>
      <c r="AB363" s="369"/>
      <c r="AC363" s="369"/>
      <c r="AD363" s="369"/>
      <c r="AE363" s="78"/>
      <c r="AF363" s="78"/>
      <c r="AG363" s="166"/>
      <c r="AH363" s="166"/>
      <c r="AI363" s="166"/>
    </row>
    <row r="364" spans="1:35" ht="15.75" customHeight="1" x14ac:dyDescent="0.25">
      <c r="A364" s="647"/>
      <c r="B364" s="741"/>
      <c r="C364" s="737"/>
      <c r="D364" s="331" t="s">
        <v>570</v>
      </c>
      <c r="E364" s="682"/>
      <c r="F364" s="629"/>
      <c r="G364" s="747"/>
      <c r="H364" s="290"/>
      <c r="I364" s="256"/>
      <c r="J364" s="130"/>
      <c r="K364" s="130"/>
      <c r="L364" s="130"/>
      <c r="M364" s="130"/>
      <c r="N364" s="130"/>
      <c r="O364" s="130"/>
      <c r="P364" s="130"/>
      <c r="Q364" s="130"/>
      <c r="R364" s="130"/>
      <c r="S364" s="130"/>
      <c r="T364" s="214"/>
      <c r="U364" s="445"/>
      <c r="V364" s="445"/>
      <c r="W364" s="445"/>
      <c r="X364" s="445"/>
      <c r="Y364" s="445"/>
      <c r="Z364" s="369"/>
      <c r="AA364" s="369"/>
      <c r="AB364" s="369"/>
      <c r="AC364" s="369"/>
      <c r="AD364" s="369"/>
      <c r="AE364" s="78"/>
      <c r="AF364" s="78"/>
      <c r="AG364" s="166"/>
      <c r="AH364" s="166"/>
      <c r="AI364" s="166"/>
    </row>
    <row r="365" spans="1:35" ht="21.75" customHeight="1" x14ac:dyDescent="0.25">
      <c r="A365" s="646"/>
      <c r="B365" s="734" t="s">
        <v>503</v>
      </c>
      <c r="C365" s="736">
        <v>2240</v>
      </c>
      <c r="D365" s="330">
        <v>5153.3599999999997</v>
      </c>
      <c r="E365" s="681" t="s">
        <v>22</v>
      </c>
      <c r="F365" s="628" t="s">
        <v>423</v>
      </c>
      <c r="G365" s="746"/>
      <c r="H365" s="290"/>
      <c r="I365" s="256"/>
      <c r="J365" s="130"/>
      <c r="K365" s="130"/>
      <c r="L365" s="130"/>
      <c r="M365" s="130"/>
      <c r="N365" s="130"/>
      <c r="O365" s="130"/>
      <c r="P365" s="130"/>
      <c r="Q365" s="130"/>
      <c r="R365" s="130"/>
      <c r="S365" s="130"/>
      <c r="T365" s="214"/>
      <c r="U365" s="445"/>
      <c r="V365" s="445"/>
      <c r="W365" s="445"/>
      <c r="X365" s="445"/>
      <c r="Y365" s="445"/>
      <c r="Z365" s="369"/>
      <c r="AA365" s="369"/>
      <c r="AB365" s="369"/>
      <c r="AC365" s="369"/>
      <c r="AD365" s="369"/>
      <c r="AE365" s="78"/>
      <c r="AF365" s="78"/>
      <c r="AG365" s="166"/>
      <c r="AH365" s="166"/>
      <c r="AI365" s="166"/>
    </row>
    <row r="366" spans="1:35" ht="21.75" customHeight="1" x14ac:dyDescent="0.25">
      <c r="A366" s="647"/>
      <c r="B366" s="735"/>
      <c r="C366" s="737"/>
      <c r="D366" s="331" t="s">
        <v>571</v>
      </c>
      <c r="E366" s="682"/>
      <c r="F366" s="629"/>
      <c r="G366" s="747"/>
      <c r="H366" s="290"/>
      <c r="I366" s="256"/>
      <c r="J366" s="130"/>
      <c r="K366" s="130"/>
      <c r="L366" s="130"/>
      <c r="M366" s="130"/>
      <c r="N366" s="130"/>
      <c r="O366" s="130"/>
      <c r="P366" s="130"/>
      <c r="Q366" s="130"/>
      <c r="R366" s="130"/>
      <c r="S366" s="130"/>
      <c r="T366" s="214"/>
      <c r="U366" s="445"/>
      <c r="V366" s="445"/>
      <c r="W366" s="445"/>
      <c r="X366" s="445"/>
      <c r="Y366" s="445"/>
      <c r="Z366" s="369"/>
      <c r="AA366" s="369"/>
      <c r="AB366" s="369"/>
      <c r="AC366" s="369"/>
      <c r="AD366" s="369"/>
      <c r="AE366" s="78"/>
      <c r="AF366" s="78"/>
      <c r="AG366" s="166"/>
      <c r="AH366" s="166"/>
      <c r="AI366" s="166"/>
    </row>
    <row r="367" spans="1:35" ht="21.75" customHeight="1" x14ac:dyDescent="0.25">
      <c r="A367" s="646"/>
      <c r="B367" s="744" t="s">
        <v>504</v>
      </c>
      <c r="C367" s="652">
        <v>2240</v>
      </c>
      <c r="D367" s="378">
        <v>4800</v>
      </c>
      <c r="E367" s="667" t="s">
        <v>22</v>
      </c>
      <c r="F367" s="628" t="s">
        <v>423</v>
      </c>
      <c r="G367" s="746"/>
      <c r="H367" s="290"/>
      <c r="I367" s="256"/>
      <c r="J367" s="130"/>
      <c r="K367" s="130"/>
      <c r="L367" s="130"/>
      <c r="M367" s="130"/>
      <c r="N367" s="130"/>
      <c r="O367" s="130"/>
      <c r="P367" s="130"/>
      <c r="Q367" s="130"/>
      <c r="R367" s="130"/>
      <c r="S367" s="130"/>
      <c r="T367" s="214"/>
      <c r="U367" s="445"/>
      <c r="V367" s="445"/>
      <c r="W367" s="445"/>
      <c r="X367" s="445"/>
      <c r="Y367" s="445"/>
      <c r="Z367" s="369"/>
      <c r="AA367" s="369"/>
      <c r="AB367" s="369"/>
      <c r="AC367" s="369"/>
      <c r="AD367" s="369"/>
      <c r="AE367" s="78"/>
      <c r="AF367" s="78"/>
      <c r="AG367" s="166"/>
      <c r="AH367" s="166"/>
      <c r="AI367" s="166"/>
    </row>
    <row r="368" spans="1:35" ht="62.25" customHeight="1" x14ac:dyDescent="0.25">
      <c r="A368" s="647"/>
      <c r="B368" s="745"/>
      <c r="C368" s="653"/>
      <c r="D368" s="318" t="s">
        <v>572</v>
      </c>
      <c r="E368" s="668"/>
      <c r="F368" s="629"/>
      <c r="G368" s="747"/>
      <c r="H368" s="290"/>
      <c r="I368" s="256"/>
      <c r="J368" s="130"/>
      <c r="K368" s="130"/>
      <c r="L368" s="130"/>
      <c r="M368" s="130"/>
      <c r="N368" s="130"/>
      <c r="O368" s="130"/>
      <c r="P368" s="130"/>
      <c r="Q368" s="130"/>
      <c r="R368" s="130"/>
      <c r="S368" s="130"/>
      <c r="T368" s="214"/>
      <c r="U368" s="445"/>
      <c r="V368" s="445"/>
      <c r="W368" s="445"/>
      <c r="X368" s="445"/>
      <c r="Y368" s="445"/>
      <c r="Z368" s="369"/>
      <c r="AA368" s="369"/>
      <c r="AB368" s="369"/>
      <c r="AC368" s="369"/>
      <c r="AD368" s="369"/>
      <c r="AE368" s="78"/>
      <c r="AF368" s="78"/>
      <c r="AG368" s="166"/>
      <c r="AH368" s="166"/>
      <c r="AI368" s="166"/>
    </row>
    <row r="369" spans="1:35" ht="21.75" customHeight="1" x14ac:dyDescent="0.25">
      <c r="A369" s="646"/>
      <c r="B369" s="744" t="s">
        <v>505</v>
      </c>
      <c r="C369" s="628">
        <v>2240</v>
      </c>
      <c r="D369" s="378">
        <v>2500</v>
      </c>
      <c r="E369" s="667" t="s">
        <v>302</v>
      </c>
      <c r="F369" s="628" t="s">
        <v>423</v>
      </c>
      <c r="G369" s="746"/>
      <c r="H369" s="290">
        <f>Q369</f>
        <v>0</v>
      </c>
      <c r="I369" s="256"/>
      <c r="J369" s="130"/>
      <c r="K369" s="130"/>
      <c r="L369" s="130"/>
      <c r="M369" s="130"/>
      <c r="N369" s="130"/>
      <c r="O369" s="130"/>
      <c r="P369" s="130"/>
      <c r="Q369" s="130"/>
      <c r="R369" s="130"/>
      <c r="S369" s="130"/>
      <c r="T369" s="214"/>
      <c r="U369" s="445"/>
      <c r="V369" s="445"/>
      <c r="W369" s="445"/>
      <c r="X369" s="445"/>
      <c r="Y369" s="445"/>
      <c r="Z369" s="369"/>
      <c r="AA369" s="369"/>
      <c r="AB369" s="369"/>
      <c r="AC369" s="369"/>
      <c r="AD369" s="369"/>
      <c r="AE369" s="78"/>
      <c r="AF369" s="78"/>
      <c r="AG369" s="166"/>
      <c r="AH369" s="166"/>
      <c r="AI369" s="166"/>
    </row>
    <row r="370" spans="1:35" ht="111" customHeight="1" x14ac:dyDescent="0.25">
      <c r="A370" s="647"/>
      <c r="B370" s="745"/>
      <c r="C370" s="629"/>
      <c r="D370" s="318" t="s">
        <v>561</v>
      </c>
      <c r="E370" s="668"/>
      <c r="F370" s="629"/>
      <c r="G370" s="747"/>
      <c r="H370" s="290"/>
      <c r="I370" s="256"/>
      <c r="J370" s="130"/>
      <c r="K370" s="130"/>
      <c r="L370" s="130"/>
      <c r="M370" s="130"/>
      <c r="N370" s="130"/>
      <c r="O370" s="130"/>
      <c r="P370" s="130"/>
      <c r="Q370" s="130"/>
      <c r="R370" s="130"/>
      <c r="S370" s="130"/>
      <c r="T370" s="214"/>
      <c r="U370" s="445"/>
      <c r="V370" s="445"/>
      <c r="W370" s="445"/>
      <c r="X370" s="445"/>
      <c r="Y370" s="445"/>
      <c r="Z370" s="369"/>
      <c r="AA370" s="369"/>
      <c r="AB370" s="369"/>
      <c r="AC370" s="369"/>
      <c r="AD370" s="369"/>
      <c r="AE370" s="78"/>
      <c r="AF370" s="78"/>
      <c r="AG370" s="166"/>
      <c r="AH370" s="166"/>
      <c r="AI370" s="166"/>
    </row>
    <row r="371" spans="1:35" ht="21.75" customHeight="1" x14ac:dyDescent="0.25">
      <c r="A371" s="406"/>
      <c r="B371" s="333"/>
      <c r="C371" s="334"/>
      <c r="D371" s="91">
        <f>D372+D374</f>
        <v>9360</v>
      </c>
      <c r="E371" s="334"/>
      <c r="F371" s="334"/>
      <c r="G371" s="335"/>
      <c r="H371" s="195"/>
      <c r="I371" s="257"/>
      <c r="J371" s="131"/>
      <c r="K371" s="131"/>
      <c r="L371" s="131"/>
      <c r="M371" s="131"/>
      <c r="N371" s="131"/>
      <c r="O371" s="131"/>
      <c r="P371" s="131"/>
      <c r="Q371" s="131"/>
      <c r="R371" s="131"/>
      <c r="S371" s="131"/>
      <c r="T371" s="215"/>
      <c r="U371" s="445"/>
      <c r="V371" s="445"/>
      <c r="W371" s="445"/>
      <c r="X371" s="445"/>
      <c r="Y371" s="445"/>
      <c r="Z371" s="369"/>
      <c r="AA371" s="369"/>
      <c r="AB371" s="369"/>
      <c r="AC371" s="369"/>
      <c r="AD371" s="369"/>
      <c r="AE371" s="78"/>
      <c r="AF371" s="78"/>
      <c r="AG371" s="166"/>
      <c r="AH371" s="166"/>
      <c r="AI371" s="166"/>
    </row>
    <row r="372" spans="1:35" ht="14.25" customHeight="1" x14ac:dyDescent="0.25">
      <c r="A372" s="646"/>
      <c r="B372" s="703" t="s">
        <v>506</v>
      </c>
      <c r="C372" s="628">
        <v>2240</v>
      </c>
      <c r="D372" s="390">
        <v>3600</v>
      </c>
      <c r="E372" s="667" t="s">
        <v>22</v>
      </c>
      <c r="F372" s="628" t="s">
        <v>423</v>
      </c>
      <c r="G372" s="707"/>
      <c r="H372" s="290">
        <f>I372+J372</f>
        <v>600</v>
      </c>
      <c r="I372" s="256">
        <v>300</v>
      </c>
      <c r="J372" s="130">
        <v>300</v>
      </c>
      <c r="K372" s="130"/>
      <c r="L372" s="130"/>
      <c r="M372" s="130"/>
      <c r="N372" s="130"/>
      <c r="O372" s="130"/>
      <c r="P372" s="130"/>
      <c r="Q372" s="130"/>
      <c r="R372" s="130"/>
      <c r="S372" s="130"/>
      <c r="T372" s="214"/>
      <c r="U372" s="738"/>
      <c r="V372" s="739"/>
      <c r="W372" s="739"/>
      <c r="X372" s="445"/>
      <c r="Y372" s="445"/>
      <c r="Z372" s="369"/>
      <c r="AA372" s="369"/>
      <c r="AB372" s="369"/>
      <c r="AC372" s="369"/>
      <c r="AD372" s="369"/>
      <c r="AE372" s="78"/>
      <c r="AF372" s="78"/>
      <c r="AG372" s="166"/>
      <c r="AH372" s="166"/>
      <c r="AI372" s="166"/>
    </row>
    <row r="373" spans="1:35" ht="13.5" customHeight="1" x14ac:dyDescent="0.25">
      <c r="A373" s="647"/>
      <c r="B373" s="704"/>
      <c r="C373" s="629"/>
      <c r="D373" s="318" t="s">
        <v>108</v>
      </c>
      <c r="E373" s="668"/>
      <c r="F373" s="629"/>
      <c r="G373" s="708"/>
      <c r="H373" s="290"/>
      <c r="I373" s="256"/>
      <c r="J373" s="130"/>
      <c r="K373" s="130"/>
      <c r="L373" s="130"/>
      <c r="M373" s="130"/>
      <c r="N373" s="130"/>
      <c r="O373" s="130"/>
      <c r="P373" s="130"/>
      <c r="Q373" s="130"/>
      <c r="R373" s="130"/>
      <c r="S373" s="130"/>
      <c r="T373" s="214"/>
      <c r="U373" s="445"/>
      <c r="V373" s="445"/>
      <c r="W373" s="445"/>
      <c r="X373" s="445"/>
      <c r="Y373" s="445"/>
      <c r="Z373" s="369"/>
      <c r="AA373" s="369"/>
      <c r="AB373" s="369"/>
      <c r="AC373" s="369"/>
      <c r="AD373" s="369"/>
      <c r="AE373" s="78"/>
      <c r="AF373" s="78"/>
      <c r="AG373" s="166"/>
      <c r="AH373" s="166"/>
      <c r="AI373" s="166"/>
    </row>
    <row r="374" spans="1:35" ht="20.25" customHeight="1" x14ac:dyDescent="0.25">
      <c r="A374" s="742"/>
      <c r="B374" s="703" t="s">
        <v>477</v>
      </c>
      <c r="C374" s="628">
        <v>2240</v>
      </c>
      <c r="D374" s="390">
        <v>5760</v>
      </c>
      <c r="E374" s="667" t="s">
        <v>22</v>
      </c>
      <c r="F374" s="628" t="s">
        <v>423</v>
      </c>
      <c r="G374" s="707"/>
      <c r="H374" s="290">
        <f>SUM(I374:T374)</f>
        <v>0</v>
      </c>
      <c r="I374" s="256"/>
      <c r="J374" s="130"/>
      <c r="K374" s="130"/>
      <c r="L374" s="130"/>
      <c r="M374" s="130"/>
      <c r="N374" s="130"/>
      <c r="O374" s="130"/>
      <c r="P374" s="130"/>
      <c r="Q374" s="130"/>
      <c r="R374" s="130"/>
      <c r="S374" s="130"/>
      <c r="T374" s="214"/>
      <c r="U374" s="738"/>
      <c r="V374" s="739"/>
      <c r="W374" s="445"/>
      <c r="X374" s="445"/>
      <c r="Y374" s="445"/>
      <c r="Z374" s="369"/>
      <c r="AA374" s="369"/>
      <c r="AB374" s="369"/>
      <c r="AC374" s="369"/>
      <c r="AD374" s="369"/>
      <c r="AE374" s="78"/>
      <c r="AF374" s="78"/>
      <c r="AG374" s="166"/>
      <c r="AH374" s="166"/>
      <c r="AI374" s="166"/>
    </row>
    <row r="375" spans="1:35" ht="21" customHeight="1" x14ac:dyDescent="0.25">
      <c r="A375" s="647"/>
      <c r="B375" s="704"/>
      <c r="C375" s="629"/>
      <c r="D375" s="318" t="s">
        <v>198</v>
      </c>
      <c r="E375" s="668"/>
      <c r="F375" s="629"/>
      <c r="G375" s="708"/>
      <c r="H375" s="290"/>
      <c r="I375" s="256"/>
      <c r="J375" s="130"/>
      <c r="K375" s="130"/>
      <c r="L375" s="130"/>
      <c r="M375" s="130"/>
      <c r="N375" s="130"/>
      <c r="O375" s="130"/>
      <c r="P375" s="130"/>
      <c r="Q375" s="130"/>
      <c r="R375" s="130"/>
      <c r="S375" s="130"/>
      <c r="T375" s="214"/>
      <c r="U375" s="445"/>
      <c r="V375" s="445"/>
      <c r="W375" s="445"/>
      <c r="X375" s="445"/>
      <c r="Y375" s="445"/>
      <c r="Z375" s="369"/>
      <c r="AA375" s="369"/>
      <c r="AB375" s="369"/>
      <c r="AC375" s="369"/>
      <c r="AD375" s="369"/>
      <c r="AE375" s="78"/>
      <c r="AF375" s="78"/>
      <c r="AG375" s="166"/>
      <c r="AH375" s="166"/>
      <c r="AI375" s="166"/>
    </row>
    <row r="376" spans="1:35" ht="16.5" customHeight="1" x14ac:dyDescent="0.25">
      <c r="A376" s="406"/>
      <c r="B376" s="333"/>
      <c r="C376" s="334"/>
      <c r="D376" s="91">
        <f>D377</f>
        <v>9600</v>
      </c>
      <c r="E376" s="334"/>
      <c r="F376" s="334"/>
      <c r="G376" s="335"/>
      <c r="H376" s="195"/>
      <c r="I376" s="257"/>
      <c r="J376" s="131"/>
      <c r="K376" s="131"/>
      <c r="L376" s="131"/>
      <c r="M376" s="131"/>
      <c r="N376" s="131"/>
      <c r="O376" s="131"/>
      <c r="P376" s="131"/>
      <c r="Q376" s="131"/>
      <c r="R376" s="131"/>
      <c r="S376" s="131"/>
      <c r="T376" s="215"/>
      <c r="U376" s="445"/>
      <c r="V376" s="445"/>
      <c r="W376" s="445"/>
      <c r="X376" s="445"/>
      <c r="Y376" s="445"/>
      <c r="Z376" s="369"/>
      <c r="AA376" s="369"/>
      <c r="AB376" s="369"/>
      <c r="AC376" s="369"/>
      <c r="AD376" s="369"/>
      <c r="AE376" s="78"/>
      <c r="AF376" s="78"/>
      <c r="AG376" s="166"/>
      <c r="AH376" s="166"/>
      <c r="AI376" s="166"/>
    </row>
    <row r="377" spans="1:35" ht="23.25" customHeight="1" x14ac:dyDescent="0.25">
      <c r="A377" s="742"/>
      <c r="B377" s="703" t="s">
        <v>527</v>
      </c>
      <c r="C377" s="628">
        <v>2240</v>
      </c>
      <c r="D377" s="390">
        <v>9600</v>
      </c>
      <c r="E377" s="667" t="s">
        <v>22</v>
      </c>
      <c r="F377" s="628" t="s">
        <v>423</v>
      </c>
      <c r="G377" s="743"/>
      <c r="H377" s="290"/>
      <c r="I377" s="256"/>
      <c r="J377" s="130"/>
      <c r="K377" s="130"/>
      <c r="L377" s="130"/>
      <c r="M377" s="130"/>
      <c r="N377" s="130"/>
      <c r="O377" s="130"/>
      <c r="P377" s="130"/>
      <c r="Q377" s="130"/>
      <c r="R377" s="130"/>
      <c r="S377" s="130"/>
      <c r="T377" s="214"/>
      <c r="U377" s="445"/>
      <c r="V377" s="445"/>
      <c r="W377" s="445"/>
      <c r="X377" s="445"/>
      <c r="Y377" s="445"/>
      <c r="Z377" s="369"/>
      <c r="AA377" s="369"/>
      <c r="AB377" s="369"/>
      <c r="AC377" s="369"/>
      <c r="AD377" s="369"/>
      <c r="AE377" s="78"/>
      <c r="AF377" s="78"/>
      <c r="AG377" s="166"/>
      <c r="AH377" s="166"/>
      <c r="AI377" s="166"/>
    </row>
    <row r="378" spans="1:35" ht="47.25" customHeight="1" x14ac:dyDescent="0.25">
      <c r="A378" s="742"/>
      <c r="B378" s="704"/>
      <c r="C378" s="629"/>
      <c r="D378" s="318" t="s">
        <v>573</v>
      </c>
      <c r="E378" s="668"/>
      <c r="F378" s="629"/>
      <c r="G378" s="743"/>
      <c r="H378" s="290"/>
      <c r="I378" s="256"/>
      <c r="J378" s="130"/>
      <c r="K378" s="130"/>
      <c r="L378" s="130"/>
      <c r="M378" s="130"/>
      <c r="N378" s="130"/>
      <c r="O378" s="130"/>
      <c r="P378" s="130"/>
      <c r="Q378" s="130"/>
      <c r="R378" s="130"/>
      <c r="S378" s="130"/>
      <c r="T378" s="214"/>
      <c r="U378" s="445"/>
      <c r="V378" s="445"/>
      <c r="W378" s="445"/>
      <c r="X378" s="445"/>
      <c r="Y378" s="445"/>
      <c r="Z378" s="369"/>
      <c r="AA378" s="369"/>
      <c r="AB378" s="369"/>
      <c r="AC378" s="369"/>
      <c r="AD378" s="369"/>
      <c r="AE378" s="78"/>
      <c r="AF378" s="78"/>
      <c r="AG378" s="166"/>
      <c r="AH378" s="166"/>
      <c r="AI378" s="166"/>
    </row>
    <row r="379" spans="1:35" ht="18.75" customHeight="1" x14ac:dyDescent="0.25">
      <c r="A379" s="406"/>
      <c r="B379" s="333"/>
      <c r="C379" s="334"/>
      <c r="D379" s="91">
        <f>D380</f>
        <v>20700</v>
      </c>
      <c r="E379" s="334"/>
      <c r="F379" s="334"/>
      <c r="G379" s="335"/>
      <c r="H379" s="195"/>
      <c r="I379" s="257"/>
      <c r="J379" s="131"/>
      <c r="K379" s="131"/>
      <c r="L379" s="131"/>
      <c r="M379" s="131"/>
      <c r="N379" s="131"/>
      <c r="O379" s="131"/>
      <c r="P379" s="131"/>
      <c r="Q379" s="131"/>
      <c r="R379" s="131"/>
      <c r="S379" s="131"/>
      <c r="T379" s="215"/>
      <c r="U379" s="445"/>
      <c r="V379" s="445"/>
      <c r="W379" s="445"/>
      <c r="X379" s="445"/>
      <c r="Y379" s="445"/>
      <c r="Z379" s="369"/>
      <c r="AA379" s="369"/>
      <c r="AB379" s="369"/>
      <c r="AC379" s="369"/>
      <c r="AD379" s="369"/>
      <c r="AE379" s="78"/>
      <c r="AF379" s="78"/>
      <c r="AG379" s="166"/>
      <c r="AH379" s="166"/>
      <c r="AI379" s="166"/>
    </row>
    <row r="380" spans="1:35" ht="21" customHeight="1" x14ac:dyDescent="0.25">
      <c r="A380" s="646"/>
      <c r="B380" s="734" t="s">
        <v>507</v>
      </c>
      <c r="C380" s="736">
        <v>2240</v>
      </c>
      <c r="D380" s="376">
        <v>20700</v>
      </c>
      <c r="E380" s="681" t="s">
        <v>22</v>
      </c>
      <c r="F380" s="628" t="s">
        <v>423</v>
      </c>
      <c r="G380" s="707"/>
      <c r="H380" s="290">
        <f>SUM(I380:T380)</f>
        <v>0</v>
      </c>
      <c r="I380" s="256"/>
      <c r="J380" s="130"/>
      <c r="K380" s="130"/>
      <c r="L380" s="130"/>
      <c r="M380" s="130"/>
      <c r="N380" s="130"/>
      <c r="O380" s="130"/>
      <c r="P380" s="130"/>
      <c r="Q380" s="130"/>
      <c r="R380" s="130"/>
      <c r="S380" s="130"/>
      <c r="T380" s="214"/>
      <c r="U380" s="738"/>
      <c r="V380" s="739"/>
      <c r="W380" s="739"/>
      <c r="X380" s="445"/>
      <c r="Y380" s="445"/>
      <c r="Z380" s="369"/>
      <c r="AA380" s="369"/>
      <c r="AB380" s="369"/>
      <c r="AC380" s="369"/>
      <c r="AD380" s="369"/>
      <c r="AE380" s="78"/>
      <c r="AF380" s="78"/>
      <c r="AG380" s="166"/>
      <c r="AH380" s="166"/>
      <c r="AI380" s="166"/>
    </row>
    <row r="381" spans="1:35" ht="36" customHeight="1" x14ac:dyDescent="0.25">
      <c r="A381" s="647"/>
      <c r="B381" s="735"/>
      <c r="C381" s="737"/>
      <c r="D381" s="377" t="s">
        <v>574</v>
      </c>
      <c r="E381" s="682"/>
      <c r="F381" s="629"/>
      <c r="G381" s="708"/>
      <c r="H381" s="290"/>
      <c r="I381" s="256"/>
      <c r="J381" s="130"/>
      <c r="K381" s="130"/>
      <c r="L381" s="130"/>
      <c r="M381" s="130"/>
      <c r="N381" s="130"/>
      <c r="O381" s="130"/>
      <c r="P381" s="130"/>
      <c r="Q381" s="130"/>
      <c r="R381" s="130"/>
      <c r="S381" s="130"/>
      <c r="T381" s="214"/>
      <c r="U381" s="445"/>
      <c r="V381" s="445"/>
      <c r="W381" s="445"/>
      <c r="X381" s="445"/>
      <c r="Y381" s="445"/>
      <c r="Z381" s="369"/>
      <c r="AA381" s="369"/>
      <c r="AB381" s="369"/>
      <c r="AC381" s="369"/>
      <c r="AD381" s="369"/>
      <c r="AE381" s="78"/>
      <c r="AF381" s="78"/>
      <c r="AG381" s="166"/>
      <c r="AH381" s="166"/>
      <c r="AI381" s="166"/>
    </row>
    <row r="382" spans="1:35" ht="18" customHeight="1" x14ac:dyDescent="0.25">
      <c r="A382" s="391"/>
      <c r="B382" s="379"/>
      <c r="C382" s="380"/>
      <c r="D382" s="386">
        <f>D383+D385+D387</f>
        <v>14058.82</v>
      </c>
      <c r="E382" s="380"/>
      <c r="F382" s="380"/>
      <c r="G382" s="335"/>
      <c r="H382" s="195"/>
      <c r="I382" s="257"/>
      <c r="J382" s="131"/>
      <c r="K382" s="131"/>
      <c r="L382" s="131"/>
      <c r="M382" s="131"/>
      <c r="N382" s="131"/>
      <c r="O382" s="131"/>
      <c r="P382" s="131"/>
      <c r="Q382" s="131"/>
      <c r="R382" s="131"/>
      <c r="S382" s="131"/>
      <c r="T382" s="215"/>
      <c r="U382" s="445"/>
      <c r="V382" s="445"/>
      <c r="W382" s="445"/>
      <c r="X382" s="445"/>
      <c r="Y382" s="445"/>
      <c r="Z382" s="369"/>
      <c r="AA382" s="369"/>
      <c r="AB382" s="369"/>
      <c r="AC382" s="369"/>
      <c r="AD382" s="369"/>
      <c r="AE382" s="78"/>
      <c r="AF382" s="78"/>
      <c r="AG382" s="166"/>
      <c r="AH382" s="166"/>
      <c r="AI382" s="166"/>
    </row>
    <row r="383" spans="1:35" ht="26.25" customHeight="1" x14ac:dyDescent="0.25">
      <c r="A383" s="742"/>
      <c r="B383" s="734" t="s">
        <v>508</v>
      </c>
      <c r="C383" s="736">
        <v>2240</v>
      </c>
      <c r="D383" s="376">
        <v>3000</v>
      </c>
      <c r="E383" s="681" t="s">
        <v>220</v>
      </c>
      <c r="F383" s="628" t="s">
        <v>423</v>
      </c>
      <c r="G383" s="707"/>
      <c r="H383" s="290">
        <f>L383</f>
        <v>0</v>
      </c>
      <c r="I383" s="256"/>
      <c r="J383" s="130"/>
      <c r="K383" s="130"/>
      <c r="L383" s="130"/>
      <c r="M383" s="130"/>
      <c r="N383" s="130"/>
      <c r="O383" s="130"/>
      <c r="P383" s="130"/>
      <c r="Q383" s="130"/>
      <c r="R383" s="130"/>
      <c r="S383" s="130"/>
      <c r="T383" s="214"/>
      <c r="U383" s="445"/>
      <c r="V383" s="445"/>
      <c r="W383" s="445"/>
      <c r="X383" s="445"/>
      <c r="Y383" s="445"/>
      <c r="Z383" s="369"/>
      <c r="AA383" s="369"/>
      <c r="AB383" s="369"/>
      <c r="AC383" s="369"/>
      <c r="AD383" s="369"/>
      <c r="AE383" s="78"/>
      <c r="AF383" s="78"/>
      <c r="AG383" s="166"/>
      <c r="AH383" s="166"/>
      <c r="AI383" s="166"/>
    </row>
    <row r="384" spans="1:35" ht="31.5" customHeight="1" x14ac:dyDescent="0.25">
      <c r="A384" s="647"/>
      <c r="B384" s="735"/>
      <c r="C384" s="737"/>
      <c r="D384" s="377" t="s">
        <v>575</v>
      </c>
      <c r="E384" s="682"/>
      <c r="F384" s="629"/>
      <c r="G384" s="708"/>
      <c r="H384" s="290"/>
      <c r="I384" s="256"/>
      <c r="J384" s="130"/>
      <c r="K384" s="130"/>
      <c r="L384" s="130"/>
      <c r="M384" s="130"/>
      <c r="N384" s="130"/>
      <c r="O384" s="130"/>
      <c r="P384" s="130"/>
      <c r="Q384" s="130"/>
      <c r="R384" s="130"/>
      <c r="S384" s="130"/>
      <c r="T384" s="214"/>
      <c r="U384" s="445"/>
      <c r="V384" s="445"/>
      <c r="W384" s="445"/>
      <c r="X384" s="445"/>
      <c r="Y384" s="445"/>
      <c r="Z384" s="369"/>
      <c r="AA384" s="369"/>
      <c r="AB384" s="369"/>
      <c r="AC384" s="369"/>
      <c r="AD384" s="369"/>
      <c r="AE384" s="78"/>
      <c r="AF384" s="78"/>
      <c r="AG384" s="166"/>
      <c r="AH384" s="166"/>
      <c r="AI384" s="166"/>
    </row>
    <row r="385" spans="1:35" ht="19.5" customHeight="1" x14ac:dyDescent="0.25">
      <c r="A385" s="646"/>
      <c r="B385" s="740" t="s">
        <v>509</v>
      </c>
      <c r="C385" s="736">
        <v>2240</v>
      </c>
      <c r="D385" s="376">
        <v>3000</v>
      </c>
      <c r="E385" s="681" t="s">
        <v>22</v>
      </c>
      <c r="F385" s="628" t="s">
        <v>423</v>
      </c>
      <c r="G385" s="707"/>
      <c r="H385" s="290"/>
      <c r="I385" s="256"/>
      <c r="J385" s="130"/>
      <c r="K385" s="130"/>
      <c r="L385" s="130"/>
      <c r="M385" s="130"/>
      <c r="N385" s="130"/>
      <c r="O385" s="130"/>
      <c r="P385" s="130"/>
      <c r="Q385" s="130"/>
      <c r="R385" s="130"/>
      <c r="S385" s="130"/>
      <c r="T385" s="214"/>
      <c r="U385" s="445"/>
      <c r="V385" s="445"/>
      <c r="W385" s="445"/>
      <c r="X385" s="445"/>
      <c r="Y385" s="445"/>
      <c r="Z385" s="369"/>
      <c r="AA385" s="369"/>
      <c r="AB385" s="369"/>
      <c r="AC385" s="369"/>
      <c r="AD385" s="369"/>
      <c r="AE385" s="78"/>
      <c r="AF385" s="78"/>
      <c r="AG385" s="166"/>
      <c r="AH385" s="166"/>
      <c r="AI385" s="166"/>
    </row>
    <row r="386" spans="1:35" ht="21" customHeight="1" x14ac:dyDescent="0.25">
      <c r="A386" s="647"/>
      <c r="B386" s="741"/>
      <c r="C386" s="737"/>
      <c r="D386" s="377" t="s">
        <v>575</v>
      </c>
      <c r="E386" s="682"/>
      <c r="F386" s="629"/>
      <c r="G386" s="708"/>
      <c r="H386" s="290"/>
      <c r="I386" s="256"/>
      <c r="J386" s="130"/>
      <c r="K386" s="130"/>
      <c r="L386" s="130"/>
      <c r="M386" s="130"/>
      <c r="N386" s="130"/>
      <c r="O386" s="130"/>
      <c r="P386" s="130"/>
      <c r="Q386" s="130"/>
      <c r="R386" s="130"/>
      <c r="S386" s="130"/>
      <c r="T386" s="214"/>
      <c r="U386" s="445"/>
      <c r="V386" s="445"/>
      <c r="W386" s="445"/>
      <c r="X386" s="445"/>
      <c r="Y386" s="445"/>
      <c r="Z386" s="369"/>
      <c r="AA386" s="369"/>
      <c r="AB386" s="369"/>
      <c r="AC386" s="369"/>
      <c r="AD386" s="369"/>
      <c r="AE386" s="78"/>
      <c r="AF386" s="78"/>
      <c r="AG386" s="166"/>
      <c r="AH386" s="166"/>
      <c r="AI386" s="166"/>
    </row>
    <row r="387" spans="1:35" ht="26.25" customHeight="1" x14ac:dyDescent="0.25">
      <c r="A387" s="646"/>
      <c r="B387" s="734" t="s">
        <v>510</v>
      </c>
      <c r="C387" s="736">
        <v>2240</v>
      </c>
      <c r="D387" s="417">
        <f>7490.86+567.96</f>
        <v>8058.82</v>
      </c>
      <c r="E387" s="681" t="s">
        <v>22</v>
      </c>
      <c r="F387" s="628" t="s">
        <v>423</v>
      </c>
      <c r="G387" s="707"/>
      <c r="H387" s="290"/>
      <c r="I387" s="256"/>
      <c r="J387" s="130"/>
      <c r="K387" s="130"/>
      <c r="L387" s="130"/>
      <c r="M387" s="130"/>
      <c r="N387" s="130"/>
      <c r="O387" s="130"/>
      <c r="P387" s="130"/>
      <c r="Q387" s="130"/>
      <c r="R387" s="130"/>
      <c r="S387" s="130"/>
      <c r="T387" s="214"/>
      <c r="U387" s="445"/>
      <c r="V387" s="445"/>
      <c r="W387" s="445"/>
      <c r="X387" s="445"/>
      <c r="Y387" s="445"/>
      <c r="Z387" s="369"/>
      <c r="AA387" s="369"/>
      <c r="AB387" s="369"/>
      <c r="AC387" s="369"/>
      <c r="AD387" s="369"/>
      <c r="AE387" s="78"/>
      <c r="AF387" s="78"/>
      <c r="AG387" s="166"/>
      <c r="AH387" s="166"/>
      <c r="AI387" s="166"/>
    </row>
    <row r="388" spans="1:35" ht="18" customHeight="1" x14ac:dyDescent="0.25">
      <c r="A388" s="647"/>
      <c r="B388" s="735"/>
      <c r="C388" s="737"/>
      <c r="D388" s="377" t="s">
        <v>576</v>
      </c>
      <c r="E388" s="682"/>
      <c r="F388" s="629"/>
      <c r="G388" s="708"/>
      <c r="H388" s="290"/>
      <c r="I388" s="256"/>
      <c r="J388" s="130"/>
      <c r="K388" s="130"/>
      <c r="L388" s="130"/>
      <c r="M388" s="130"/>
      <c r="N388" s="130"/>
      <c r="O388" s="130"/>
      <c r="P388" s="130"/>
      <c r="Q388" s="130"/>
      <c r="R388" s="130"/>
      <c r="S388" s="130"/>
      <c r="T388" s="214"/>
      <c r="U388" s="445"/>
      <c r="V388" s="445"/>
      <c r="W388" s="445"/>
      <c r="X388" s="445"/>
      <c r="Y388" s="445"/>
      <c r="Z388" s="369"/>
      <c r="AA388" s="369"/>
      <c r="AB388" s="369"/>
      <c r="AC388" s="369"/>
      <c r="AD388" s="369"/>
      <c r="AE388" s="78"/>
      <c r="AF388" s="78"/>
      <c r="AG388" s="166"/>
      <c r="AH388" s="166"/>
      <c r="AI388" s="166"/>
    </row>
    <row r="389" spans="1:35" ht="26.25" customHeight="1" x14ac:dyDescent="0.25">
      <c r="A389" s="406"/>
      <c r="B389" s="379"/>
      <c r="C389" s="380"/>
      <c r="D389" s="386">
        <f>D390+D392+D394</f>
        <v>49988.700000000004</v>
      </c>
      <c r="E389" s="380"/>
      <c r="F389" s="380"/>
      <c r="G389" s="335"/>
      <c r="H389" s="195"/>
      <c r="I389" s="257"/>
      <c r="J389" s="131"/>
      <c r="K389" s="131"/>
      <c r="L389" s="131"/>
      <c r="M389" s="131"/>
      <c r="N389" s="131"/>
      <c r="O389" s="131"/>
      <c r="P389" s="131"/>
      <c r="Q389" s="131"/>
      <c r="R389" s="131"/>
      <c r="S389" s="131"/>
      <c r="T389" s="215"/>
      <c r="U389" s="445"/>
      <c r="V389" s="445"/>
      <c r="W389" s="445"/>
      <c r="X389" s="445"/>
      <c r="Y389" s="445"/>
      <c r="Z389" s="369"/>
      <c r="AA389" s="369"/>
      <c r="AB389" s="369"/>
      <c r="AC389" s="369"/>
      <c r="AD389" s="369"/>
      <c r="AE389" s="78"/>
      <c r="AF389" s="78"/>
      <c r="AG389" s="166"/>
      <c r="AH389" s="166"/>
      <c r="AI389" s="166"/>
    </row>
    <row r="390" spans="1:35" ht="15" customHeight="1" x14ac:dyDescent="0.25">
      <c r="A390" s="646"/>
      <c r="B390" s="734" t="s">
        <v>511</v>
      </c>
      <c r="C390" s="736">
        <v>2240</v>
      </c>
      <c r="D390" s="376">
        <f>30000-9600-567.96-5400</f>
        <v>14432.04</v>
      </c>
      <c r="E390" s="681" t="s">
        <v>22</v>
      </c>
      <c r="F390" s="628" t="s">
        <v>423</v>
      </c>
      <c r="G390" s="707"/>
      <c r="H390" s="290">
        <f>N390</f>
        <v>0</v>
      </c>
      <c r="I390" s="256"/>
      <c r="J390" s="130"/>
      <c r="K390" s="130"/>
      <c r="L390" s="130"/>
      <c r="M390" s="130"/>
      <c r="N390" s="130"/>
      <c r="O390" s="130"/>
      <c r="P390" s="130"/>
      <c r="Q390" s="130"/>
      <c r="R390" s="130"/>
      <c r="S390" s="130"/>
      <c r="T390" s="214"/>
      <c r="U390" s="445"/>
      <c r="V390" s="445"/>
      <c r="W390" s="445"/>
      <c r="X390" s="445"/>
      <c r="Y390" s="445"/>
      <c r="Z390" s="369"/>
      <c r="AA390" s="369"/>
      <c r="AB390" s="369"/>
      <c r="AC390" s="369"/>
      <c r="AD390" s="369"/>
      <c r="AE390" s="78"/>
      <c r="AF390" s="78"/>
      <c r="AG390" s="166"/>
      <c r="AH390" s="166"/>
      <c r="AI390" s="166"/>
    </row>
    <row r="391" spans="1:35" ht="24" customHeight="1" x14ac:dyDescent="0.25">
      <c r="A391" s="647"/>
      <c r="B391" s="735"/>
      <c r="C391" s="737"/>
      <c r="D391" s="377" t="s">
        <v>577</v>
      </c>
      <c r="E391" s="682"/>
      <c r="F391" s="629"/>
      <c r="G391" s="708"/>
      <c r="H391" s="290"/>
      <c r="I391" s="256"/>
      <c r="J391" s="130"/>
      <c r="K391" s="130"/>
      <c r="L391" s="130"/>
      <c r="M391" s="130"/>
      <c r="N391" s="130"/>
      <c r="O391" s="130"/>
      <c r="P391" s="130"/>
      <c r="Q391" s="130"/>
      <c r="R391" s="130"/>
      <c r="S391" s="130"/>
      <c r="T391" s="214"/>
      <c r="U391" s="445"/>
      <c r="V391" s="445"/>
      <c r="W391" s="445"/>
      <c r="X391" s="445"/>
      <c r="Y391" s="445"/>
      <c r="Z391" s="369"/>
      <c r="AA391" s="369"/>
      <c r="AB391" s="369"/>
      <c r="AC391" s="369"/>
      <c r="AD391" s="369"/>
      <c r="AE391" s="78"/>
      <c r="AF391" s="78"/>
      <c r="AG391" s="166"/>
      <c r="AH391" s="166"/>
      <c r="AI391" s="166"/>
    </row>
    <row r="392" spans="1:35" ht="18.75" customHeight="1" x14ac:dyDescent="0.25">
      <c r="A392" s="661"/>
      <c r="B392" s="734" t="s">
        <v>207</v>
      </c>
      <c r="C392" s="736">
        <v>2240</v>
      </c>
      <c r="D392" s="376">
        <v>0</v>
      </c>
      <c r="E392" s="681" t="s">
        <v>22</v>
      </c>
      <c r="F392" s="628" t="s">
        <v>423</v>
      </c>
      <c r="G392" s="707"/>
      <c r="H392" s="290">
        <f>I392</f>
        <v>0</v>
      </c>
      <c r="I392" s="256"/>
      <c r="J392" s="130"/>
      <c r="K392" s="130"/>
      <c r="L392" s="130"/>
      <c r="M392" s="130"/>
      <c r="N392" s="130"/>
      <c r="O392" s="130"/>
      <c r="P392" s="130"/>
      <c r="Q392" s="130"/>
      <c r="R392" s="130"/>
      <c r="S392" s="130"/>
      <c r="T392" s="214"/>
      <c r="U392" s="738"/>
      <c r="V392" s="739"/>
      <c r="W392" s="739"/>
      <c r="X392" s="739"/>
      <c r="Y392" s="445"/>
      <c r="Z392" s="369"/>
      <c r="AA392" s="369"/>
      <c r="AB392" s="369"/>
      <c r="AC392" s="369"/>
      <c r="AD392" s="369"/>
      <c r="AE392" s="78"/>
      <c r="AF392" s="78"/>
      <c r="AG392" s="166"/>
      <c r="AH392" s="166"/>
      <c r="AI392" s="166"/>
    </row>
    <row r="393" spans="1:35" ht="39" customHeight="1" x14ac:dyDescent="0.25">
      <c r="A393" s="662"/>
      <c r="B393" s="735"/>
      <c r="C393" s="737"/>
      <c r="D393" s="377" t="s">
        <v>273</v>
      </c>
      <c r="E393" s="682"/>
      <c r="F393" s="629"/>
      <c r="G393" s="708"/>
      <c r="H393" s="290"/>
      <c r="I393" s="256"/>
      <c r="J393" s="130"/>
      <c r="K393" s="130"/>
      <c r="L393" s="130"/>
      <c r="M393" s="130"/>
      <c r="N393" s="130"/>
      <c r="O393" s="130"/>
      <c r="P393" s="130"/>
      <c r="Q393" s="130"/>
      <c r="R393" s="130"/>
      <c r="S393" s="130"/>
      <c r="T393" s="214"/>
      <c r="U393" s="445"/>
      <c r="V393" s="445"/>
      <c r="W393" s="445"/>
      <c r="X393" s="445"/>
      <c r="Y393" s="445"/>
      <c r="Z393" s="369"/>
      <c r="AA393" s="369"/>
      <c r="AB393" s="369"/>
      <c r="AC393" s="369"/>
      <c r="AD393" s="369"/>
      <c r="AE393" s="78"/>
      <c r="AF393" s="78"/>
      <c r="AG393" s="166"/>
      <c r="AH393" s="166"/>
      <c r="AI393" s="166"/>
    </row>
    <row r="394" spans="1:35" ht="34.5" customHeight="1" x14ac:dyDescent="0.25">
      <c r="A394" s="646"/>
      <c r="B394" s="734" t="s">
        <v>426</v>
      </c>
      <c r="C394" s="736">
        <v>2240</v>
      </c>
      <c r="D394" s="417">
        <v>35556.660000000003</v>
      </c>
      <c r="E394" s="681" t="s">
        <v>22</v>
      </c>
      <c r="F394" s="736" t="s">
        <v>423</v>
      </c>
      <c r="G394" s="707"/>
      <c r="H394" s="290">
        <f>I394</f>
        <v>3703.69</v>
      </c>
      <c r="I394" s="256">
        <v>3703.69</v>
      </c>
      <c r="J394" s="130"/>
      <c r="K394" s="130"/>
      <c r="L394" s="130"/>
      <c r="M394" s="130"/>
      <c r="O394" s="130"/>
      <c r="P394" s="130"/>
      <c r="Q394" s="130"/>
      <c r="R394" s="130"/>
      <c r="S394" s="130"/>
      <c r="T394" s="214"/>
      <c r="U394" s="445"/>
      <c r="V394" s="445"/>
      <c r="W394" s="445"/>
      <c r="X394" s="445"/>
      <c r="Y394" s="445"/>
      <c r="Z394" s="369"/>
      <c r="AA394" s="369"/>
      <c r="AB394" s="369"/>
      <c r="AC394" s="369"/>
      <c r="AD394" s="369"/>
      <c r="AE394" s="78"/>
      <c r="AF394" s="78"/>
      <c r="AG394" s="166"/>
      <c r="AH394" s="166"/>
      <c r="AI394" s="166"/>
    </row>
    <row r="395" spans="1:35" ht="26.25" customHeight="1" x14ac:dyDescent="0.25">
      <c r="A395" s="647"/>
      <c r="B395" s="735"/>
      <c r="C395" s="737"/>
      <c r="D395" s="377" t="s">
        <v>197</v>
      </c>
      <c r="E395" s="682"/>
      <c r="F395" s="737"/>
      <c r="G395" s="708"/>
      <c r="H395" s="290"/>
      <c r="I395" s="256"/>
      <c r="J395" s="130"/>
      <c r="K395" s="130"/>
      <c r="L395" s="130"/>
      <c r="M395" s="130"/>
      <c r="N395" s="130"/>
      <c r="O395" s="130"/>
      <c r="P395" s="130"/>
      <c r="Q395" s="130"/>
      <c r="R395" s="130"/>
      <c r="S395" s="130"/>
      <c r="T395" s="214"/>
      <c r="U395" s="445"/>
      <c r="V395" s="445"/>
      <c r="W395" s="445"/>
      <c r="X395" s="445"/>
      <c r="Y395" s="445"/>
      <c r="Z395" s="369"/>
      <c r="AA395" s="369"/>
      <c r="AB395" s="369"/>
      <c r="AC395" s="369"/>
      <c r="AD395" s="369"/>
      <c r="AE395" s="78"/>
      <c r="AF395" s="78"/>
      <c r="AG395" s="166"/>
      <c r="AH395" s="166"/>
      <c r="AI395" s="166"/>
    </row>
    <row r="396" spans="1:35" ht="17.25" customHeight="1" x14ac:dyDescent="0.25">
      <c r="A396" s="406"/>
      <c r="B396" s="379"/>
      <c r="C396" s="380"/>
      <c r="D396" s="387">
        <f>D397+D399</f>
        <v>29296.799999999999</v>
      </c>
      <c r="E396" s="380"/>
      <c r="F396" s="380"/>
      <c r="G396" s="335"/>
      <c r="H396" s="195"/>
      <c r="I396" s="257"/>
      <c r="J396" s="131"/>
      <c r="K396" s="131"/>
      <c r="L396" s="131"/>
      <c r="M396" s="131"/>
      <c r="N396" s="131"/>
      <c r="O396" s="131"/>
      <c r="P396" s="131"/>
      <c r="Q396" s="131"/>
      <c r="R396" s="131"/>
      <c r="S396" s="131"/>
      <c r="T396" s="215"/>
      <c r="U396" s="445"/>
      <c r="V396" s="445"/>
      <c r="W396" s="445"/>
      <c r="X396" s="445"/>
      <c r="Y396" s="445"/>
      <c r="Z396" s="369"/>
      <c r="AA396" s="369"/>
      <c r="AB396" s="369"/>
      <c r="AC396" s="369"/>
      <c r="AD396" s="369"/>
      <c r="AE396" s="78"/>
      <c r="AF396" s="78"/>
      <c r="AG396" s="166"/>
      <c r="AH396" s="166"/>
      <c r="AI396" s="166"/>
    </row>
    <row r="397" spans="1:35" ht="15" customHeight="1" x14ac:dyDescent="0.25">
      <c r="A397" s="646"/>
      <c r="B397" s="734" t="s">
        <v>512</v>
      </c>
      <c r="C397" s="628">
        <v>2240</v>
      </c>
      <c r="D397" s="388">
        <v>15000</v>
      </c>
      <c r="E397" s="667" t="s">
        <v>22</v>
      </c>
      <c r="F397" s="628" t="s">
        <v>423</v>
      </c>
      <c r="G397" s="707"/>
      <c r="H397" s="290">
        <f>SUM(I397:T397)</f>
        <v>0</v>
      </c>
      <c r="I397" s="256"/>
      <c r="J397" s="130"/>
      <c r="K397" s="130"/>
      <c r="L397" s="130"/>
      <c r="M397" s="130"/>
      <c r="N397" s="130"/>
      <c r="O397" s="130"/>
      <c r="P397" s="130"/>
      <c r="Q397" s="130"/>
      <c r="R397" s="130"/>
      <c r="S397" s="130"/>
      <c r="T397" s="214"/>
      <c r="U397" s="733"/>
      <c r="V397" s="733"/>
      <c r="W397" s="733"/>
      <c r="X397" s="733"/>
      <c r="Y397" s="733"/>
      <c r="Z397" s="127"/>
      <c r="AA397" s="127"/>
      <c r="AB397" s="127"/>
      <c r="AC397" s="127"/>
      <c r="AD397" s="127"/>
      <c r="AE397" s="78"/>
      <c r="AF397" s="78"/>
    </row>
    <row r="398" spans="1:35" ht="17.25" customHeight="1" x14ac:dyDescent="0.25">
      <c r="A398" s="647"/>
      <c r="B398" s="735"/>
      <c r="C398" s="629"/>
      <c r="D398" s="318" t="s">
        <v>554</v>
      </c>
      <c r="E398" s="668"/>
      <c r="F398" s="629"/>
      <c r="G398" s="708"/>
      <c r="H398" s="290"/>
      <c r="I398" s="256"/>
      <c r="J398" s="130"/>
      <c r="K398" s="130"/>
      <c r="L398" s="130"/>
      <c r="M398" s="130"/>
      <c r="N398" s="130"/>
      <c r="O398" s="130"/>
      <c r="P398" s="130"/>
      <c r="Q398" s="130"/>
      <c r="R398" s="130"/>
      <c r="S398" s="130"/>
      <c r="T398" s="214"/>
      <c r="U398" s="732"/>
      <c r="V398" s="732"/>
      <c r="W398" s="732"/>
      <c r="X398" s="732"/>
      <c r="Y398" s="732"/>
      <c r="Z398" s="732"/>
      <c r="AA398" s="78"/>
      <c r="AB398" s="78"/>
      <c r="AC398" s="78"/>
      <c r="AD398" s="66"/>
      <c r="AE398" s="78"/>
      <c r="AF398" s="78"/>
    </row>
    <row r="399" spans="1:35" ht="13.5" customHeight="1" x14ac:dyDescent="0.25">
      <c r="A399" s="646"/>
      <c r="B399" s="734" t="s">
        <v>512</v>
      </c>
      <c r="C399" s="736">
        <v>2240</v>
      </c>
      <c r="D399" s="378">
        <v>14296.8</v>
      </c>
      <c r="E399" s="681" t="s">
        <v>22</v>
      </c>
      <c r="F399" s="628" t="s">
        <v>423</v>
      </c>
      <c r="G399" s="707"/>
      <c r="H399" s="290">
        <f>K399+M399+Q399+R399</f>
        <v>0</v>
      </c>
      <c r="I399" s="256"/>
      <c r="J399" s="130"/>
      <c r="K399" s="130"/>
      <c r="L399" s="130"/>
      <c r="M399" s="130"/>
      <c r="N399" s="130"/>
      <c r="O399" s="130"/>
      <c r="P399" s="130"/>
      <c r="Q399" s="130"/>
      <c r="R399" s="130"/>
      <c r="S399" s="130"/>
      <c r="T399" s="214"/>
      <c r="U399" s="731"/>
      <c r="V399" s="732"/>
      <c r="W399" s="732"/>
      <c r="X399" s="444"/>
      <c r="Y399" s="444"/>
      <c r="Z399" s="444"/>
      <c r="AA399" s="78"/>
      <c r="AB399" s="78"/>
      <c r="AC399" s="78"/>
      <c r="AD399" s="66"/>
      <c r="AE399" s="78"/>
      <c r="AF399" s="78"/>
    </row>
    <row r="400" spans="1:35" ht="13.5" customHeight="1" x14ac:dyDescent="0.25">
      <c r="A400" s="647"/>
      <c r="B400" s="735"/>
      <c r="C400" s="737"/>
      <c r="D400" s="377" t="s">
        <v>578</v>
      </c>
      <c r="E400" s="682"/>
      <c r="F400" s="629"/>
      <c r="G400" s="708"/>
      <c r="H400" s="290"/>
      <c r="I400" s="256"/>
      <c r="J400" s="130"/>
      <c r="K400" s="130"/>
      <c r="L400" s="130"/>
      <c r="M400" s="130"/>
      <c r="N400" s="130"/>
      <c r="O400" s="130"/>
      <c r="P400" s="130"/>
      <c r="Q400" s="130"/>
      <c r="R400" s="130"/>
      <c r="S400" s="130"/>
      <c r="T400" s="214"/>
      <c r="U400" s="444"/>
      <c r="V400" s="444"/>
      <c r="W400" s="444"/>
      <c r="X400" s="444"/>
      <c r="Y400" s="444"/>
      <c r="Z400" s="444"/>
      <c r="AA400" s="78"/>
      <c r="AB400" s="78"/>
      <c r="AC400" s="78"/>
      <c r="AD400" s="66"/>
      <c r="AE400" s="78"/>
      <c r="AF400" s="78"/>
    </row>
    <row r="401" spans="1:32" ht="13.5" customHeight="1" x14ac:dyDescent="0.25">
      <c r="A401" s="406"/>
      <c r="B401" s="379"/>
      <c r="C401" s="380"/>
      <c r="D401" s="386">
        <f>D402</f>
        <v>8986.32</v>
      </c>
      <c r="E401" s="380"/>
      <c r="F401" s="380"/>
      <c r="G401" s="335"/>
      <c r="H401" s="195"/>
      <c r="I401" s="257"/>
      <c r="J401" s="131"/>
      <c r="K401" s="131"/>
      <c r="L401" s="131"/>
      <c r="M401" s="131"/>
      <c r="N401" s="131"/>
      <c r="O401" s="131"/>
      <c r="P401" s="131"/>
      <c r="Q401" s="131"/>
      <c r="R401" s="131"/>
      <c r="S401" s="131"/>
      <c r="T401" s="215"/>
      <c r="U401" s="444"/>
      <c r="V401" s="444"/>
      <c r="W401" s="444"/>
      <c r="X401" s="444"/>
      <c r="Y401" s="444"/>
      <c r="Z401" s="444"/>
      <c r="AA401" s="78"/>
      <c r="AB401" s="78"/>
      <c r="AC401" s="78"/>
      <c r="AD401" s="66"/>
      <c r="AE401" s="78"/>
      <c r="AF401" s="78"/>
    </row>
    <row r="402" spans="1:32" ht="15" customHeight="1" x14ac:dyDescent="0.25">
      <c r="A402" s="646"/>
      <c r="B402" s="703" t="s">
        <v>513</v>
      </c>
      <c r="C402" s="628">
        <v>2240</v>
      </c>
      <c r="D402" s="378">
        <v>8986.32</v>
      </c>
      <c r="E402" s="667" t="s">
        <v>22</v>
      </c>
      <c r="F402" s="628" t="s">
        <v>423</v>
      </c>
      <c r="G402" s="707"/>
      <c r="H402" s="290">
        <f>SUM(I402:T402)</f>
        <v>0</v>
      </c>
      <c r="I402" s="256"/>
      <c r="J402" s="130"/>
      <c r="K402" s="130"/>
      <c r="L402" s="130"/>
      <c r="M402" s="130"/>
      <c r="N402" s="130"/>
      <c r="O402" s="130"/>
      <c r="P402" s="130"/>
      <c r="Q402" s="130"/>
      <c r="R402" s="130"/>
      <c r="S402" s="130"/>
      <c r="T402" s="214"/>
      <c r="U402" s="731"/>
      <c r="V402" s="732"/>
      <c r="W402" s="444"/>
      <c r="X402" s="444"/>
      <c r="Y402" s="444"/>
      <c r="Z402" s="444"/>
      <c r="AA402" s="78"/>
      <c r="AB402" s="78"/>
      <c r="AC402" s="78"/>
      <c r="AD402" s="66"/>
      <c r="AE402" s="78"/>
      <c r="AF402" s="78"/>
    </row>
    <row r="403" spans="1:32" ht="26.25" customHeight="1" x14ac:dyDescent="0.25">
      <c r="A403" s="647"/>
      <c r="B403" s="704"/>
      <c r="C403" s="629"/>
      <c r="D403" s="318" t="s">
        <v>272</v>
      </c>
      <c r="E403" s="668"/>
      <c r="F403" s="629"/>
      <c r="G403" s="708"/>
      <c r="H403" s="290"/>
      <c r="I403" s="256"/>
      <c r="J403" s="130"/>
      <c r="K403" s="130"/>
      <c r="L403" s="130"/>
      <c r="M403" s="130"/>
      <c r="N403" s="130"/>
      <c r="O403" s="130"/>
      <c r="P403" s="130"/>
      <c r="Q403" s="130"/>
      <c r="R403" s="130"/>
      <c r="S403" s="130"/>
      <c r="T403" s="214"/>
      <c r="U403" s="444"/>
      <c r="V403" s="444"/>
      <c r="W403" s="444"/>
      <c r="X403" s="444"/>
      <c r="Y403" s="444"/>
      <c r="Z403" s="444"/>
      <c r="AA403" s="78"/>
      <c r="AB403" s="78"/>
      <c r="AC403" s="78"/>
      <c r="AD403" s="66"/>
      <c r="AE403" s="78"/>
      <c r="AF403" s="78"/>
    </row>
    <row r="404" spans="1:32" ht="16.5" customHeight="1" x14ac:dyDescent="0.25">
      <c r="A404" s="406"/>
      <c r="B404" s="333"/>
      <c r="C404" s="334"/>
      <c r="D404" s="91">
        <f>D405</f>
        <v>25000</v>
      </c>
      <c r="E404" s="334"/>
      <c r="F404" s="334"/>
      <c r="G404" s="335"/>
      <c r="H404" s="195"/>
      <c r="I404" s="257"/>
      <c r="J404" s="131"/>
      <c r="K404" s="131"/>
      <c r="L404" s="131"/>
      <c r="M404" s="131"/>
      <c r="N404" s="131"/>
      <c r="O404" s="131"/>
      <c r="P404" s="131"/>
      <c r="Q404" s="131"/>
      <c r="R404" s="131"/>
      <c r="S404" s="131"/>
      <c r="T404" s="215"/>
      <c r="U404" s="444"/>
      <c r="V404" s="444"/>
      <c r="W404" s="444"/>
      <c r="X404" s="444"/>
      <c r="Y404" s="444"/>
      <c r="Z404" s="444"/>
      <c r="AA404" s="78"/>
      <c r="AB404" s="78"/>
      <c r="AC404" s="78"/>
      <c r="AD404" s="66"/>
      <c r="AE404" s="78"/>
      <c r="AF404" s="78"/>
    </row>
    <row r="405" spans="1:32" ht="20.25" customHeight="1" x14ac:dyDescent="0.25">
      <c r="A405" s="646"/>
      <c r="B405" s="703" t="s">
        <v>514</v>
      </c>
      <c r="C405" s="628">
        <v>2240</v>
      </c>
      <c r="D405" s="378">
        <v>25000</v>
      </c>
      <c r="E405" s="667" t="s">
        <v>22</v>
      </c>
      <c r="F405" s="628" t="s">
        <v>423</v>
      </c>
      <c r="G405" s="707"/>
      <c r="H405" s="290">
        <f>P405</f>
        <v>0</v>
      </c>
      <c r="I405" s="256"/>
      <c r="J405" s="130"/>
      <c r="K405" s="130"/>
      <c r="L405" s="130"/>
      <c r="M405" s="130"/>
      <c r="N405" s="130"/>
      <c r="O405" s="130"/>
      <c r="P405" s="130"/>
      <c r="Q405" s="130"/>
      <c r="R405" s="130"/>
      <c r="S405" s="130"/>
      <c r="T405" s="214"/>
      <c r="V405" s="444"/>
      <c r="W405" s="444"/>
      <c r="X405" s="444"/>
      <c r="Y405" s="444"/>
      <c r="Z405" s="444"/>
      <c r="AA405" s="78"/>
      <c r="AB405" s="78"/>
      <c r="AC405" s="78"/>
      <c r="AD405" s="66"/>
      <c r="AE405" s="78"/>
      <c r="AF405" s="78"/>
    </row>
    <row r="406" spans="1:32" ht="36" customHeight="1" x14ac:dyDescent="0.25">
      <c r="A406" s="647"/>
      <c r="B406" s="704"/>
      <c r="C406" s="629"/>
      <c r="D406" s="318" t="s">
        <v>579</v>
      </c>
      <c r="E406" s="668"/>
      <c r="F406" s="629"/>
      <c r="G406" s="708"/>
      <c r="H406" s="290"/>
      <c r="I406" s="256"/>
      <c r="J406" s="130"/>
      <c r="K406" s="130"/>
      <c r="L406" s="130"/>
      <c r="M406" s="130"/>
      <c r="N406" s="130"/>
      <c r="O406" s="130"/>
      <c r="P406" s="130"/>
      <c r="Q406" s="130"/>
      <c r="R406" s="130"/>
      <c r="S406" s="130"/>
      <c r="T406" s="214"/>
      <c r="V406" s="444"/>
      <c r="W406" s="444"/>
      <c r="X406" s="444"/>
      <c r="Y406" s="444"/>
      <c r="Z406" s="444"/>
      <c r="AA406" s="78"/>
      <c r="AB406" s="78"/>
      <c r="AC406" s="78"/>
      <c r="AD406" s="66"/>
      <c r="AE406" s="78"/>
      <c r="AF406" s="78"/>
    </row>
    <row r="407" spans="1:32" ht="18" customHeight="1" x14ac:dyDescent="0.25">
      <c r="A407" s="56"/>
      <c r="B407" s="729" t="s">
        <v>2</v>
      </c>
      <c r="C407" s="730"/>
      <c r="D407" s="12">
        <f>D408+D410</f>
        <v>17292</v>
      </c>
      <c r="E407" s="13"/>
      <c r="F407" s="13"/>
      <c r="G407" s="183"/>
      <c r="H407" s="199"/>
      <c r="I407" s="267"/>
      <c r="J407" s="142"/>
      <c r="K407" s="142"/>
      <c r="L407" s="142"/>
      <c r="M407" s="142"/>
      <c r="N407" s="142"/>
      <c r="O407" s="142"/>
      <c r="P407" s="142"/>
      <c r="Q407" s="142"/>
      <c r="R407" s="142"/>
      <c r="S407" s="142"/>
      <c r="T407" s="221"/>
      <c r="U407" s="59"/>
      <c r="X407" s="59"/>
    </row>
    <row r="408" spans="1:32" ht="21" customHeight="1" x14ac:dyDescent="0.25">
      <c r="A408" s="646"/>
      <c r="B408" s="703" t="s">
        <v>529</v>
      </c>
      <c r="C408" s="628">
        <v>2240</v>
      </c>
      <c r="D408" s="340">
        <v>16692</v>
      </c>
      <c r="E408" s="667" t="s">
        <v>22</v>
      </c>
      <c r="F408" s="628" t="s">
        <v>423</v>
      </c>
      <c r="G408" s="707"/>
      <c r="H408" s="290">
        <f>L408+M408+N408+O408+P408+Q408+S408+K408+T408</f>
        <v>0</v>
      </c>
      <c r="I408" s="256"/>
      <c r="J408" s="130"/>
      <c r="K408" s="130"/>
      <c r="L408" s="130"/>
      <c r="M408" s="130"/>
      <c r="N408" s="130"/>
      <c r="O408" s="130"/>
      <c r="P408" s="130"/>
      <c r="Q408" s="130"/>
      <c r="R408" s="130"/>
      <c r="S408" s="130"/>
      <c r="T408" s="214"/>
      <c r="U408" s="74"/>
      <c r="V408" s="74"/>
      <c r="W408" s="74"/>
      <c r="X408" s="74"/>
      <c r="Y408" s="4"/>
      <c r="Z408" s="4"/>
      <c r="AA408" s="4"/>
    </row>
    <row r="409" spans="1:32" ht="19.5" customHeight="1" x14ac:dyDescent="0.25">
      <c r="A409" s="647"/>
      <c r="B409" s="704"/>
      <c r="C409" s="629"/>
      <c r="D409" s="318" t="s">
        <v>200</v>
      </c>
      <c r="E409" s="668"/>
      <c r="F409" s="629"/>
      <c r="G409" s="708"/>
      <c r="H409" s="290"/>
      <c r="I409" s="256"/>
      <c r="J409" s="130"/>
      <c r="K409" s="130"/>
      <c r="L409" s="130"/>
      <c r="M409" s="130"/>
      <c r="N409" s="130"/>
      <c r="O409" s="130"/>
      <c r="P409" s="130"/>
      <c r="Q409" s="130"/>
      <c r="R409" s="130"/>
      <c r="S409" s="130"/>
      <c r="T409" s="214"/>
      <c r="U409" s="4"/>
      <c r="W409" s="4"/>
    </row>
    <row r="410" spans="1:32" ht="18.75" customHeight="1" x14ac:dyDescent="0.25">
      <c r="A410" s="727"/>
      <c r="B410" s="703" t="s">
        <v>515</v>
      </c>
      <c r="C410" s="628">
        <v>2240</v>
      </c>
      <c r="D410" s="378">
        <v>600</v>
      </c>
      <c r="E410" s="667" t="s">
        <v>22</v>
      </c>
      <c r="F410" s="628" t="s">
        <v>423</v>
      </c>
      <c r="G410" s="707"/>
      <c r="H410" s="290">
        <f>N410</f>
        <v>0</v>
      </c>
      <c r="I410" s="256"/>
      <c r="J410" s="130"/>
      <c r="K410" s="130"/>
      <c r="L410" s="130"/>
      <c r="M410" s="130"/>
      <c r="N410" s="130"/>
      <c r="O410" s="130"/>
      <c r="P410" s="130"/>
      <c r="Q410" s="130"/>
      <c r="R410" s="130"/>
      <c r="S410" s="130"/>
      <c r="T410" s="214"/>
      <c r="U410" s="4"/>
      <c r="W410" s="4"/>
    </row>
    <row r="411" spans="1:32" ht="69.75" customHeight="1" x14ac:dyDescent="0.25">
      <c r="A411" s="728"/>
      <c r="B411" s="704"/>
      <c r="C411" s="629"/>
      <c r="D411" s="316" t="s">
        <v>580</v>
      </c>
      <c r="E411" s="668"/>
      <c r="F411" s="629"/>
      <c r="G411" s="708"/>
      <c r="H411" s="290"/>
      <c r="I411" s="256"/>
      <c r="J411" s="130"/>
      <c r="K411" s="130"/>
      <c r="L411" s="130"/>
      <c r="M411" s="130"/>
      <c r="N411" s="130"/>
      <c r="O411" s="130"/>
      <c r="P411" s="130"/>
      <c r="Q411" s="130"/>
      <c r="R411" s="130"/>
      <c r="S411" s="130"/>
      <c r="T411" s="214"/>
      <c r="U411" s="4"/>
      <c r="W411" s="4"/>
    </row>
    <row r="412" spans="1:32" ht="15.75" customHeight="1" x14ac:dyDescent="0.25">
      <c r="A412" s="305"/>
      <c r="B412" s="725" t="s">
        <v>83</v>
      </c>
      <c r="C412" s="726"/>
      <c r="D412" s="163">
        <f>D413+D415+D417</f>
        <v>29400</v>
      </c>
      <c r="E412" s="153"/>
      <c r="F412" s="153"/>
      <c r="G412" s="179"/>
      <c r="H412" s="195"/>
      <c r="I412" s="257"/>
      <c r="J412" s="131"/>
      <c r="K412" s="131"/>
      <c r="L412" s="131"/>
      <c r="M412" s="131"/>
      <c r="N412" s="131"/>
      <c r="O412" s="131"/>
      <c r="P412" s="131"/>
      <c r="Q412" s="131"/>
      <c r="R412" s="131"/>
      <c r="S412" s="131"/>
      <c r="T412" s="215"/>
      <c r="U412" s="4"/>
      <c r="W412" s="4"/>
    </row>
    <row r="413" spans="1:32" ht="17.25" customHeight="1" x14ac:dyDescent="0.25">
      <c r="A413" s="723"/>
      <c r="B413" s="717" t="s">
        <v>516</v>
      </c>
      <c r="C413" s="719">
        <v>2240</v>
      </c>
      <c r="D413" s="376">
        <f>14000+5400</f>
        <v>19400</v>
      </c>
      <c r="E413" s="681" t="s">
        <v>22</v>
      </c>
      <c r="F413" s="628" t="s">
        <v>423</v>
      </c>
      <c r="G413" s="721"/>
      <c r="H413" s="290">
        <f>R413+S413</f>
        <v>0</v>
      </c>
      <c r="I413" s="268"/>
      <c r="J413" s="162"/>
      <c r="K413" s="162"/>
      <c r="L413" s="162"/>
      <c r="M413" s="162"/>
      <c r="N413" s="162"/>
      <c r="O413" s="162"/>
      <c r="P413" s="162"/>
      <c r="Q413" s="162"/>
      <c r="R413" s="162"/>
      <c r="S413" s="162"/>
      <c r="T413" s="222"/>
      <c r="U413" s="4"/>
      <c r="W413" s="4"/>
    </row>
    <row r="414" spans="1:32" ht="14.25" customHeight="1" x14ac:dyDescent="0.25">
      <c r="A414" s="724"/>
      <c r="B414" s="718"/>
      <c r="C414" s="720"/>
      <c r="D414" s="377" t="s">
        <v>581</v>
      </c>
      <c r="E414" s="682"/>
      <c r="F414" s="629"/>
      <c r="G414" s="722"/>
      <c r="H414" s="290"/>
      <c r="I414" s="268"/>
      <c r="J414" s="162"/>
      <c r="K414" s="162"/>
      <c r="L414" s="162"/>
      <c r="M414" s="162"/>
      <c r="N414" s="162"/>
      <c r="O414" s="162"/>
      <c r="P414" s="162"/>
      <c r="Q414" s="162"/>
      <c r="R414" s="162"/>
      <c r="S414" s="162"/>
      <c r="T414" s="222"/>
      <c r="U414" s="4"/>
      <c r="W414" s="4"/>
    </row>
    <row r="415" spans="1:32" ht="23.25" customHeight="1" x14ac:dyDescent="0.25">
      <c r="A415" s="723"/>
      <c r="B415" s="717" t="s">
        <v>427</v>
      </c>
      <c r="C415" s="719">
        <v>2240</v>
      </c>
      <c r="D415" s="376">
        <v>10000</v>
      </c>
      <c r="E415" s="681" t="s">
        <v>22</v>
      </c>
      <c r="F415" s="628" t="s">
        <v>423</v>
      </c>
      <c r="G415" s="721"/>
      <c r="H415" s="290">
        <f>P415</f>
        <v>0</v>
      </c>
      <c r="I415" s="268"/>
      <c r="J415" s="162"/>
      <c r="K415" s="162"/>
      <c r="L415" s="162"/>
      <c r="M415" s="162"/>
      <c r="N415" s="162"/>
      <c r="O415" s="162"/>
      <c r="P415" s="162"/>
      <c r="Q415" s="162"/>
      <c r="R415" s="162"/>
      <c r="S415" s="162"/>
      <c r="T415" s="222"/>
      <c r="U415" s="4"/>
      <c r="W415" s="4"/>
    </row>
    <row r="416" spans="1:32" ht="20.25" customHeight="1" x14ac:dyDescent="0.25">
      <c r="A416" s="724"/>
      <c r="B416" s="718"/>
      <c r="C416" s="720"/>
      <c r="D416" s="377" t="s">
        <v>582</v>
      </c>
      <c r="E416" s="682"/>
      <c r="F416" s="629"/>
      <c r="G416" s="722"/>
      <c r="H416" s="290"/>
      <c r="I416" s="268"/>
      <c r="J416" s="162"/>
      <c r="K416" s="162"/>
      <c r="L416" s="162"/>
      <c r="M416" s="162"/>
      <c r="N416" s="162"/>
      <c r="O416" s="162"/>
      <c r="P416" s="162"/>
      <c r="Q416" s="162"/>
      <c r="R416" s="162"/>
      <c r="S416" s="162"/>
      <c r="T416" s="222"/>
      <c r="U416" s="4"/>
      <c r="W416" s="4"/>
    </row>
    <row r="417" spans="1:23" ht="20.25" customHeight="1" x14ac:dyDescent="0.25">
      <c r="A417" s="715"/>
      <c r="B417" s="717" t="s">
        <v>342</v>
      </c>
      <c r="C417" s="719">
        <v>2240</v>
      </c>
      <c r="D417" s="376">
        <v>0</v>
      </c>
      <c r="E417" s="681" t="s">
        <v>22</v>
      </c>
      <c r="F417" s="628" t="s">
        <v>423</v>
      </c>
      <c r="G417" s="721"/>
      <c r="H417" s="290"/>
      <c r="I417" s="268"/>
      <c r="J417" s="162"/>
      <c r="K417" s="162"/>
      <c r="L417" s="162"/>
      <c r="M417" s="162"/>
      <c r="N417" s="162"/>
      <c r="O417" s="162"/>
      <c r="P417" s="162"/>
      <c r="Q417" s="162"/>
      <c r="R417" s="162"/>
      <c r="S417" s="162"/>
      <c r="T417" s="222"/>
      <c r="U417" s="4"/>
      <c r="W417" s="4"/>
    </row>
    <row r="418" spans="1:23" ht="81.75" customHeight="1" x14ac:dyDescent="0.25">
      <c r="A418" s="716"/>
      <c r="B418" s="718"/>
      <c r="C418" s="720"/>
      <c r="D418" s="377" t="s">
        <v>341</v>
      </c>
      <c r="E418" s="682"/>
      <c r="F418" s="629"/>
      <c r="G418" s="722"/>
      <c r="H418" s="290"/>
      <c r="I418" s="268"/>
      <c r="J418" s="162"/>
      <c r="K418" s="162"/>
      <c r="L418" s="162"/>
      <c r="M418" s="162"/>
      <c r="N418" s="162"/>
      <c r="O418" s="162"/>
      <c r="P418" s="162"/>
      <c r="Q418" s="162"/>
      <c r="R418" s="162"/>
      <c r="S418" s="162"/>
      <c r="T418" s="222"/>
      <c r="U418" s="4"/>
      <c r="W418" s="4"/>
    </row>
    <row r="419" spans="1:23" ht="17.25" customHeight="1" x14ac:dyDescent="0.25">
      <c r="A419" s="709" t="s">
        <v>87</v>
      </c>
      <c r="B419" s="709"/>
      <c r="C419" s="710"/>
      <c r="D419" s="163">
        <f>D420</f>
        <v>8100</v>
      </c>
      <c r="E419" s="153"/>
      <c r="F419" s="153"/>
      <c r="G419" s="179"/>
      <c r="H419" s="195"/>
      <c r="I419" s="257"/>
      <c r="J419" s="131"/>
      <c r="K419" s="131"/>
      <c r="L419" s="131"/>
      <c r="M419" s="131"/>
      <c r="N419" s="131"/>
      <c r="O419" s="131"/>
      <c r="P419" s="131"/>
      <c r="Q419" s="131"/>
      <c r="R419" s="131"/>
      <c r="S419" s="131"/>
      <c r="T419" s="215"/>
      <c r="U419" s="4"/>
      <c r="W419" s="4"/>
    </row>
    <row r="420" spans="1:23" ht="12" customHeight="1" x14ac:dyDescent="0.25">
      <c r="A420" s="711"/>
      <c r="B420" s="713" t="s">
        <v>517</v>
      </c>
      <c r="C420" s="628">
        <v>2240</v>
      </c>
      <c r="D420" s="378">
        <v>8100</v>
      </c>
      <c r="E420" s="667" t="s">
        <v>22</v>
      </c>
      <c r="F420" s="628" t="s">
        <v>423</v>
      </c>
      <c r="G420" s="707"/>
      <c r="H420" s="290">
        <f>SUM(I420:T420)</f>
        <v>0</v>
      </c>
      <c r="I420" s="256"/>
      <c r="J420" s="130"/>
      <c r="K420" s="130"/>
      <c r="L420" s="130"/>
      <c r="M420" s="130"/>
      <c r="N420" s="130"/>
      <c r="O420" s="130"/>
      <c r="P420" s="130"/>
      <c r="Q420" s="130"/>
      <c r="R420" s="130"/>
      <c r="S420" s="130"/>
      <c r="T420" s="214"/>
      <c r="U420" s="4"/>
      <c r="W420" s="4"/>
    </row>
    <row r="421" spans="1:23" ht="21.75" customHeight="1" thickBot="1" x14ac:dyDescent="0.3">
      <c r="A421" s="712"/>
      <c r="B421" s="714"/>
      <c r="C421" s="629"/>
      <c r="D421" s="316" t="s">
        <v>583</v>
      </c>
      <c r="E421" s="668"/>
      <c r="F421" s="629"/>
      <c r="G421" s="708"/>
      <c r="H421" s="290"/>
      <c r="I421" s="256"/>
      <c r="J421" s="130"/>
      <c r="K421" s="130"/>
      <c r="L421" s="130"/>
      <c r="M421" s="130"/>
      <c r="N421" s="130"/>
      <c r="O421" s="130"/>
      <c r="P421" s="130"/>
      <c r="Q421" s="130"/>
      <c r="R421" s="130"/>
      <c r="S421" s="130"/>
      <c r="T421" s="214"/>
      <c r="U421" s="4"/>
      <c r="W421" s="4"/>
    </row>
    <row r="422" spans="1:23" ht="14.25" customHeight="1" thickBot="1" x14ac:dyDescent="0.3">
      <c r="A422" s="30"/>
      <c r="B422" s="612" t="s">
        <v>16</v>
      </c>
      <c r="C422" s="613"/>
      <c r="D422" s="100">
        <f>SUM(D316+D346+D349+D352+D362+D407+D412+D419+D371+D323+D359+D379+D382+D389+D396+D401+D404+D376)</f>
        <v>413494</v>
      </c>
      <c r="E422" s="106"/>
      <c r="F422" s="106"/>
      <c r="G422" s="182"/>
      <c r="H422" s="234">
        <f>H317+H319+H324+H326+H330+H332+H347+H350+H353+H363+H374+H380+H392+H397+H402+H408+H420+H399+H372+H405+H336+H413+H394+H383+H355+H410+H390+H415+H357+H334+H328+H338+H369+H340+H342+H344+H377+H385+H387</f>
        <v>9853.69</v>
      </c>
      <c r="I422" s="234">
        <f>I317+I319+I324+I326+I330+I332+I347+I350+I353+I363+I374+I380+I392+I397+I402+I408+I420+I399+I372+I405+I336+I413</f>
        <v>2090</v>
      </c>
      <c r="J422" s="234">
        <f t="shared" ref="J422:T422" si="2">J317+J319+J324+J326+J330+J332+J347+J350+J353+J363+J374+J380+J392+J397+J402+J408+J420+J399+J372+J405+J336+J413</f>
        <v>2100</v>
      </c>
      <c r="K422" s="234">
        <f t="shared" si="2"/>
        <v>0</v>
      </c>
      <c r="L422" s="234">
        <f t="shared" si="2"/>
        <v>0</v>
      </c>
      <c r="M422" s="234">
        <f t="shared" si="2"/>
        <v>0</v>
      </c>
      <c r="N422" s="234">
        <f t="shared" si="2"/>
        <v>0</v>
      </c>
      <c r="O422" s="234">
        <f t="shared" si="2"/>
        <v>0</v>
      </c>
      <c r="P422" s="234">
        <f t="shared" si="2"/>
        <v>0</v>
      </c>
      <c r="Q422" s="234">
        <f t="shared" si="2"/>
        <v>0</v>
      </c>
      <c r="R422" s="234">
        <f t="shared" si="2"/>
        <v>0</v>
      </c>
      <c r="S422" s="234">
        <f t="shared" si="2"/>
        <v>0</v>
      </c>
      <c r="T422" s="234">
        <f t="shared" si="2"/>
        <v>0</v>
      </c>
    </row>
    <row r="423" spans="1:23" ht="18.75" customHeight="1" thickBot="1" x14ac:dyDescent="0.3">
      <c r="A423" s="614"/>
      <c r="B423" s="630" t="s">
        <v>17</v>
      </c>
      <c r="C423" s="632">
        <v>2250</v>
      </c>
      <c r="D423" s="114">
        <f>D438</f>
        <v>15000</v>
      </c>
      <c r="E423" s="697">
        <v>15000</v>
      </c>
      <c r="F423" s="636"/>
      <c r="G423" s="624"/>
      <c r="H423" s="200"/>
      <c r="I423" s="269"/>
      <c r="J423" s="143"/>
      <c r="K423" s="143"/>
      <c r="L423" s="143"/>
      <c r="M423" s="143"/>
      <c r="N423" s="143"/>
      <c r="O423" s="143"/>
      <c r="P423" s="143"/>
      <c r="Q423" s="143"/>
      <c r="R423" s="143"/>
      <c r="S423" s="143"/>
      <c r="T423" s="223"/>
    </row>
    <row r="424" spans="1:23" ht="21.75" customHeight="1" thickBot="1" x14ac:dyDescent="0.3">
      <c r="A424" s="615"/>
      <c r="B424" s="631"/>
      <c r="C424" s="633"/>
      <c r="D424" s="115" t="s">
        <v>600</v>
      </c>
      <c r="E424" s="698"/>
      <c r="F424" s="637"/>
      <c r="G424" s="625"/>
      <c r="H424" s="200"/>
      <c r="I424" s="270"/>
      <c r="J424" s="143"/>
      <c r="K424" s="143"/>
      <c r="L424" s="143"/>
      <c r="M424" s="143"/>
      <c r="N424" s="143"/>
      <c r="O424" s="143"/>
      <c r="P424" s="143"/>
      <c r="Q424" s="143"/>
      <c r="R424" s="143"/>
      <c r="S424" s="143"/>
      <c r="T424" s="223"/>
    </row>
    <row r="425" spans="1:23" ht="18.75" customHeight="1" x14ac:dyDescent="0.25">
      <c r="A425" s="30"/>
      <c r="B425" s="112" t="s">
        <v>17</v>
      </c>
      <c r="C425" s="97">
        <v>2250</v>
      </c>
      <c r="D425" s="96">
        <f>D438</f>
        <v>15000</v>
      </c>
      <c r="E425" s="113"/>
      <c r="F425" s="113"/>
      <c r="G425" s="185"/>
      <c r="H425" s="201"/>
      <c r="I425" s="271"/>
      <c r="J425" s="144"/>
      <c r="K425" s="144"/>
      <c r="L425" s="144"/>
      <c r="M425" s="144"/>
      <c r="N425" s="144"/>
      <c r="O425" s="144"/>
      <c r="P425" s="144"/>
      <c r="Q425" s="144"/>
      <c r="R425" s="144"/>
      <c r="S425" s="144"/>
      <c r="T425" s="224"/>
    </row>
    <row r="426" spans="1:23" ht="15" customHeight="1" x14ac:dyDescent="0.25">
      <c r="A426" s="646"/>
      <c r="B426" s="703" t="s">
        <v>532</v>
      </c>
      <c r="C426" s="705">
        <v>2250</v>
      </c>
      <c r="D426" s="315">
        <f>5000-4676.52</f>
        <v>323.47999999999956</v>
      </c>
      <c r="E426" s="667" t="s">
        <v>22</v>
      </c>
      <c r="F426" s="628" t="s">
        <v>423</v>
      </c>
      <c r="G426" s="701"/>
      <c r="H426" s="291">
        <f>SUM(I426:T426)</f>
        <v>0</v>
      </c>
      <c r="I426" s="272"/>
      <c r="J426" s="145"/>
      <c r="K426" s="145"/>
      <c r="L426" s="145"/>
      <c r="M426" s="145"/>
      <c r="N426" s="145"/>
      <c r="O426" s="145"/>
      <c r="P426" s="145"/>
      <c r="Q426" s="145"/>
      <c r="R426" s="145"/>
      <c r="S426" s="145"/>
      <c r="T426" s="225"/>
    </row>
    <row r="427" spans="1:23" ht="30" customHeight="1" x14ac:dyDescent="0.25">
      <c r="A427" s="647"/>
      <c r="B427" s="704"/>
      <c r="C427" s="706"/>
      <c r="D427" s="413" t="s">
        <v>620</v>
      </c>
      <c r="E427" s="668"/>
      <c r="F427" s="629"/>
      <c r="G427" s="702"/>
      <c r="H427" s="291"/>
      <c r="I427" s="272"/>
      <c r="J427" s="145"/>
      <c r="K427" s="145"/>
      <c r="L427" s="145"/>
      <c r="M427" s="145"/>
      <c r="N427" s="145"/>
      <c r="O427" s="145"/>
      <c r="P427" s="145"/>
      <c r="Q427" s="145"/>
      <c r="R427" s="145"/>
      <c r="S427" s="145"/>
      <c r="T427" s="225"/>
    </row>
    <row r="428" spans="1:23" ht="14.25" customHeight="1" x14ac:dyDescent="0.25">
      <c r="A428" s="646"/>
      <c r="B428" s="703" t="s">
        <v>626</v>
      </c>
      <c r="C428" s="705">
        <v>2250</v>
      </c>
      <c r="D428" s="459">
        <v>4676.5200000000004</v>
      </c>
      <c r="E428" s="667" t="s">
        <v>22</v>
      </c>
      <c r="F428" s="628" t="s">
        <v>423</v>
      </c>
      <c r="G428" s="701"/>
      <c r="H428" s="291">
        <f>SUM(I428:T428)</f>
        <v>0</v>
      </c>
      <c r="I428" s="272"/>
      <c r="J428" s="145"/>
      <c r="K428" s="145"/>
      <c r="L428" s="145"/>
      <c r="M428" s="145"/>
      <c r="N428" s="145"/>
      <c r="O428" s="145"/>
      <c r="P428" s="145"/>
      <c r="Q428" s="145"/>
      <c r="R428" s="145"/>
      <c r="S428" s="145"/>
      <c r="T428" s="225"/>
    </row>
    <row r="429" spans="1:23" ht="14.25" customHeight="1" x14ac:dyDescent="0.25">
      <c r="A429" s="647"/>
      <c r="B429" s="704"/>
      <c r="C429" s="706"/>
      <c r="D429" s="413" t="s">
        <v>621</v>
      </c>
      <c r="E429" s="668"/>
      <c r="F429" s="629"/>
      <c r="G429" s="702"/>
      <c r="H429" s="291"/>
      <c r="I429" s="272"/>
      <c r="J429" s="145"/>
      <c r="K429" s="145"/>
      <c r="L429" s="145"/>
      <c r="M429" s="145"/>
      <c r="N429" s="145"/>
      <c r="O429" s="145"/>
      <c r="P429" s="145"/>
      <c r="Q429" s="145"/>
      <c r="R429" s="145"/>
      <c r="S429" s="145"/>
      <c r="T429" s="225"/>
    </row>
    <row r="430" spans="1:23" ht="12" customHeight="1" x14ac:dyDescent="0.25">
      <c r="A430" s="646"/>
      <c r="B430" s="703" t="s">
        <v>533</v>
      </c>
      <c r="C430" s="705">
        <v>2250</v>
      </c>
      <c r="D430" s="315">
        <f>5000-649</f>
        <v>4351</v>
      </c>
      <c r="E430" s="667" t="s">
        <v>22</v>
      </c>
      <c r="F430" s="628" t="s">
        <v>423</v>
      </c>
      <c r="G430" s="701"/>
      <c r="H430" s="291">
        <f>SUM(I430:T430)</f>
        <v>0</v>
      </c>
      <c r="I430" s="272"/>
      <c r="J430" s="145"/>
      <c r="K430" s="145"/>
      <c r="L430" s="145"/>
      <c r="M430" s="145"/>
      <c r="N430" s="145"/>
      <c r="O430" s="145"/>
      <c r="P430" s="145"/>
      <c r="Q430" s="145"/>
      <c r="R430" s="145"/>
      <c r="S430" s="145"/>
      <c r="T430" s="225"/>
    </row>
    <row r="431" spans="1:23" ht="13.5" customHeight="1" x14ac:dyDescent="0.25">
      <c r="A431" s="647"/>
      <c r="B431" s="704"/>
      <c r="C431" s="706"/>
      <c r="D431" s="413" t="s">
        <v>622</v>
      </c>
      <c r="E431" s="668"/>
      <c r="F431" s="629"/>
      <c r="G431" s="702"/>
      <c r="H431" s="291"/>
      <c r="I431" s="272"/>
      <c r="J431" s="145"/>
      <c r="K431" s="145"/>
      <c r="L431" s="145"/>
      <c r="M431" s="145"/>
      <c r="N431" s="145"/>
      <c r="O431" s="145"/>
      <c r="P431" s="145"/>
      <c r="Q431" s="145"/>
      <c r="R431" s="145"/>
      <c r="S431" s="145"/>
      <c r="T431" s="225"/>
    </row>
    <row r="432" spans="1:23" ht="13.5" customHeight="1" x14ac:dyDescent="0.25">
      <c r="A432" s="646"/>
      <c r="B432" s="703" t="s">
        <v>627</v>
      </c>
      <c r="C432" s="705">
        <v>2250</v>
      </c>
      <c r="D432" s="460">
        <v>649</v>
      </c>
      <c r="E432" s="667" t="s">
        <v>22</v>
      </c>
      <c r="F432" s="628" t="s">
        <v>423</v>
      </c>
      <c r="G432" s="701"/>
      <c r="H432" s="291">
        <f>SUM(I432:T432)</f>
        <v>0</v>
      </c>
      <c r="I432" s="272"/>
      <c r="J432" s="145"/>
      <c r="K432" s="145"/>
      <c r="L432" s="145"/>
      <c r="M432" s="145"/>
      <c r="N432" s="145"/>
      <c r="O432" s="145"/>
      <c r="P432" s="145"/>
      <c r="Q432" s="145"/>
      <c r="R432" s="145"/>
      <c r="S432" s="145"/>
      <c r="T432" s="225"/>
      <c r="U432" t="s">
        <v>294</v>
      </c>
    </row>
    <row r="433" spans="1:26" ht="13.5" customHeight="1" x14ac:dyDescent="0.25">
      <c r="A433" s="647"/>
      <c r="B433" s="704"/>
      <c r="C433" s="706"/>
      <c r="D433" s="457" t="s">
        <v>623</v>
      </c>
      <c r="E433" s="668"/>
      <c r="F433" s="629"/>
      <c r="G433" s="702"/>
      <c r="H433" s="291"/>
      <c r="I433" s="272"/>
      <c r="J433" s="145"/>
      <c r="K433" s="145"/>
      <c r="L433" s="145"/>
      <c r="M433" s="145"/>
      <c r="N433" s="145"/>
      <c r="O433" s="145"/>
      <c r="P433" s="145"/>
      <c r="Q433" s="145"/>
      <c r="R433" s="145"/>
      <c r="S433" s="145"/>
      <c r="T433" s="225"/>
    </row>
    <row r="434" spans="1:26" ht="13.5" customHeight="1" x14ac:dyDescent="0.25">
      <c r="A434" s="646"/>
      <c r="B434" s="703" t="s">
        <v>534</v>
      </c>
      <c r="C434" s="705">
        <v>2250</v>
      </c>
      <c r="D434" s="420">
        <f>5000-360</f>
        <v>4640</v>
      </c>
      <c r="E434" s="667" t="s">
        <v>22</v>
      </c>
      <c r="F434" s="628" t="s">
        <v>423</v>
      </c>
      <c r="G434" s="701"/>
      <c r="H434" s="291">
        <f>SUM(I434:T434)</f>
        <v>0</v>
      </c>
      <c r="I434" s="300"/>
      <c r="J434" s="145"/>
      <c r="K434" s="145"/>
      <c r="L434" s="145"/>
      <c r="M434" s="145"/>
      <c r="N434" s="145"/>
      <c r="O434" s="145"/>
      <c r="P434" s="145"/>
      <c r="Q434" s="145"/>
      <c r="R434" s="145"/>
      <c r="S434" s="145"/>
      <c r="T434" s="225"/>
      <c r="W434" s="166"/>
    </row>
    <row r="435" spans="1:26" ht="13.5" customHeight="1" thickBot="1" x14ac:dyDescent="0.3">
      <c r="A435" s="647"/>
      <c r="B435" s="704"/>
      <c r="C435" s="706"/>
      <c r="D435" s="413" t="s">
        <v>624</v>
      </c>
      <c r="E435" s="668"/>
      <c r="F435" s="629"/>
      <c r="G435" s="702"/>
      <c r="H435" s="291"/>
      <c r="I435" s="273"/>
      <c r="J435" s="145"/>
      <c r="K435" s="145"/>
      <c r="L435" s="145"/>
      <c r="M435" s="145"/>
      <c r="N435" s="145"/>
      <c r="O435" s="145"/>
      <c r="P435" s="145"/>
      <c r="Q435" s="145"/>
      <c r="R435" s="145"/>
      <c r="S435" s="145"/>
      <c r="T435" s="225"/>
      <c r="W435" s="166"/>
    </row>
    <row r="436" spans="1:26" ht="13.5" customHeight="1" thickBot="1" x14ac:dyDescent="0.3">
      <c r="A436" s="646"/>
      <c r="B436" s="703" t="s">
        <v>534</v>
      </c>
      <c r="C436" s="705">
        <v>2250</v>
      </c>
      <c r="D436" s="460">
        <v>360</v>
      </c>
      <c r="E436" s="667" t="s">
        <v>22</v>
      </c>
      <c r="F436" s="628" t="s">
        <v>423</v>
      </c>
      <c r="G436" s="701"/>
      <c r="H436" s="291">
        <f>SUM(I436:T436)</f>
        <v>0</v>
      </c>
      <c r="I436" s="273"/>
      <c r="J436" s="145"/>
      <c r="K436" s="145"/>
      <c r="L436" s="145"/>
      <c r="M436" s="145"/>
      <c r="N436" s="145"/>
      <c r="O436" s="145"/>
      <c r="P436" s="145"/>
      <c r="Q436" s="145"/>
      <c r="R436" s="145"/>
      <c r="S436" s="145"/>
      <c r="T436" s="225"/>
      <c r="W436" s="166"/>
    </row>
    <row r="437" spans="1:26" ht="13.5" customHeight="1" thickBot="1" x14ac:dyDescent="0.3">
      <c r="A437" s="647"/>
      <c r="B437" s="704"/>
      <c r="C437" s="706"/>
      <c r="D437" s="457" t="s">
        <v>625</v>
      </c>
      <c r="E437" s="668"/>
      <c r="F437" s="629"/>
      <c r="G437" s="702"/>
      <c r="H437" s="291"/>
      <c r="I437" s="273"/>
      <c r="J437" s="145"/>
      <c r="K437" s="145"/>
      <c r="L437" s="145"/>
      <c r="M437" s="145"/>
      <c r="N437" s="145"/>
      <c r="O437" s="145"/>
      <c r="P437" s="145"/>
      <c r="Q437" s="145"/>
      <c r="R437" s="145"/>
      <c r="S437" s="145"/>
      <c r="T437" s="225"/>
      <c r="W437" s="166"/>
    </row>
    <row r="438" spans="1:26" ht="19.5" customHeight="1" thickBot="1" x14ac:dyDescent="0.3">
      <c r="A438" s="430"/>
      <c r="B438" s="612" t="s">
        <v>0</v>
      </c>
      <c r="C438" s="613"/>
      <c r="D438" s="100">
        <f>D426+D430+D434+D428+D432+D436</f>
        <v>15000</v>
      </c>
      <c r="E438" s="15"/>
      <c r="F438" s="16"/>
      <c r="G438" s="186"/>
      <c r="H438" s="234">
        <f>H426+H430+H434+H428+H432+H436</f>
        <v>0</v>
      </c>
      <c r="I438" s="234">
        <f>I426+I430+I434+I428+I432+I436</f>
        <v>0</v>
      </c>
      <c r="J438" s="234">
        <f t="shared" ref="J438:T438" si="3">J426+J430+J434+J428+J432+J436</f>
        <v>0</v>
      </c>
      <c r="K438" s="234">
        <f t="shared" si="3"/>
        <v>0</v>
      </c>
      <c r="L438" s="234">
        <f t="shared" si="3"/>
        <v>0</v>
      </c>
      <c r="M438" s="234">
        <f t="shared" si="3"/>
        <v>0</v>
      </c>
      <c r="N438" s="234">
        <f t="shared" si="3"/>
        <v>0</v>
      </c>
      <c r="O438" s="234">
        <f t="shared" si="3"/>
        <v>0</v>
      </c>
      <c r="P438" s="234">
        <f t="shared" si="3"/>
        <v>0</v>
      </c>
      <c r="Q438" s="234">
        <f t="shared" si="3"/>
        <v>0</v>
      </c>
      <c r="R438" s="234">
        <f t="shared" si="3"/>
        <v>0</v>
      </c>
      <c r="S438" s="234">
        <f t="shared" si="3"/>
        <v>0</v>
      </c>
      <c r="T438" s="234">
        <f t="shared" si="3"/>
        <v>0</v>
      </c>
    </row>
    <row r="439" spans="1:26" ht="18.75" customHeight="1" thickBot="1" x14ac:dyDescent="0.3">
      <c r="A439" s="614"/>
      <c r="B439" s="630" t="s">
        <v>18</v>
      </c>
      <c r="C439" s="632">
        <v>2270</v>
      </c>
      <c r="D439" s="118">
        <f>D446+D462+D472</f>
        <v>1515445</v>
      </c>
      <c r="E439" s="697">
        <f>E441+E447+E463</f>
        <v>1515445</v>
      </c>
      <c r="F439" s="636"/>
      <c r="G439" s="624"/>
      <c r="H439" s="200"/>
      <c r="I439" s="269"/>
      <c r="J439" s="143"/>
      <c r="K439" s="143"/>
      <c r="L439" s="143"/>
      <c r="M439" s="143"/>
      <c r="N439" s="143"/>
      <c r="O439" s="143"/>
      <c r="P439" s="143"/>
      <c r="Q439" s="143"/>
      <c r="R439" s="143"/>
      <c r="S439" s="143"/>
      <c r="T439" s="223"/>
    </row>
    <row r="440" spans="1:26" ht="28.5" customHeight="1" thickBot="1" x14ac:dyDescent="0.3">
      <c r="A440" s="615"/>
      <c r="B440" s="631"/>
      <c r="C440" s="633"/>
      <c r="D440" s="119" t="s">
        <v>599</v>
      </c>
      <c r="E440" s="698"/>
      <c r="F440" s="637"/>
      <c r="G440" s="625"/>
      <c r="H440" s="200"/>
      <c r="I440" s="270"/>
      <c r="J440" s="143"/>
      <c r="K440" s="143"/>
      <c r="L440" s="143"/>
      <c r="M440" s="143"/>
      <c r="N440" s="143"/>
      <c r="O440" s="143"/>
      <c r="P440" s="143"/>
      <c r="Q440" s="143"/>
      <c r="R440" s="143"/>
      <c r="S440" s="143"/>
      <c r="T440" s="223"/>
    </row>
    <row r="441" spans="1:26" ht="18.75" customHeight="1" x14ac:dyDescent="0.25">
      <c r="A441" s="30"/>
      <c r="B441" s="116" t="s">
        <v>19</v>
      </c>
      <c r="C441" s="117">
        <v>2272</v>
      </c>
      <c r="D441" s="96">
        <f>D442+D444</f>
        <v>94042</v>
      </c>
      <c r="E441" s="324">
        <v>94042</v>
      </c>
      <c r="F441" s="11"/>
      <c r="G441" s="178"/>
      <c r="H441" s="193"/>
      <c r="I441" s="255"/>
      <c r="J441" s="139"/>
      <c r="K441" s="139"/>
      <c r="L441" s="139"/>
      <c r="M441" s="139"/>
      <c r="N441" s="139"/>
      <c r="O441" s="139"/>
      <c r="P441" s="139"/>
      <c r="Q441" s="139"/>
      <c r="R441" s="139"/>
      <c r="S441" s="139"/>
      <c r="T441" s="213"/>
      <c r="U441" s="59"/>
      <c r="V441" s="59"/>
    </row>
    <row r="442" spans="1:26" ht="14.25" customHeight="1" x14ac:dyDescent="0.25">
      <c r="A442" s="646"/>
      <c r="B442" s="663" t="s">
        <v>456</v>
      </c>
      <c r="C442" s="665">
        <v>2272</v>
      </c>
      <c r="D442" s="340">
        <f>56042-6142</f>
        <v>49900</v>
      </c>
      <c r="E442" s="667" t="s">
        <v>22</v>
      </c>
      <c r="F442" s="628" t="s">
        <v>423</v>
      </c>
      <c r="G442" s="644"/>
      <c r="H442" s="292">
        <f>J442+K442+L442+M442+N442+O442+Q442+R442+S442+T442+P442+I442</f>
        <v>2897.1239999999998</v>
      </c>
      <c r="I442" s="3">
        <v>0</v>
      </c>
      <c r="J442" s="274">
        <v>2897.1239999999998</v>
      </c>
      <c r="K442" s="149">
        <v>0</v>
      </c>
      <c r="L442" s="149">
        <v>0</v>
      </c>
      <c r="M442" s="149">
        <v>0</v>
      </c>
      <c r="N442" s="149">
        <v>0</v>
      </c>
      <c r="O442" s="149">
        <v>0</v>
      </c>
      <c r="P442" s="3">
        <v>0</v>
      </c>
      <c r="Q442" s="149">
        <v>0</v>
      </c>
      <c r="R442" s="149">
        <v>0</v>
      </c>
      <c r="S442" s="149">
        <v>0</v>
      </c>
      <c r="T442" s="226">
        <v>0</v>
      </c>
      <c r="U442" s="59"/>
      <c r="Y442" s="59"/>
    </row>
    <row r="443" spans="1:26" ht="20.25" customHeight="1" x14ac:dyDescent="0.25">
      <c r="A443" s="647"/>
      <c r="B443" s="664"/>
      <c r="C443" s="666"/>
      <c r="D443" s="315" t="s">
        <v>585</v>
      </c>
      <c r="E443" s="668"/>
      <c r="F443" s="629"/>
      <c r="G443" s="645"/>
      <c r="H443" s="292"/>
      <c r="I443" s="274"/>
      <c r="J443" s="149"/>
      <c r="K443" s="149"/>
      <c r="L443" s="149"/>
      <c r="M443" s="149"/>
      <c r="N443" s="149"/>
      <c r="O443" s="149"/>
      <c r="P443" s="149"/>
      <c r="Q443" s="149"/>
      <c r="R443" s="149"/>
      <c r="S443" s="149"/>
      <c r="T443" s="226"/>
      <c r="U443" s="64"/>
      <c r="W443" s="64"/>
      <c r="Y443" s="59"/>
    </row>
    <row r="444" spans="1:26" ht="14.25" customHeight="1" x14ac:dyDescent="0.25">
      <c r="A444" s="646"/>
      <c r="B444" s="663" t="s">
        <v>455</v>
      </c>
      <c r="C444" s="665">
        <v>2272</v>
      </c>
      <c r="D444" s="340">
        <f>38000+6142</f>
        <v>44142</v>
      </c>
      <c r="E444" s="667" t="s">
        <v>22</v>
      </c>
      <c r="F444" s="628" t="s">
        <v>423</v>
      </c>
      <c r="G444" s="695"/>
      <c r="H444" s="292">
        <f>SUM(I444:T444)</f>
        <v>1976.9639999999999</v>
      </c>
      <c r="I444" s="274"/>
      <c r="J444" s="149">
        <v>1976.9639999999999</v>
      </c>
      <c r="K444" s="149"/>
      <c r="L444" s="149"/>
      <c r="M444" s="149"/>
      <c r="N444" s="149"/>
      <c r="O444" s="149"/>
      <c r="P444" s="149"/>
      <c r="Q444" s="149"/>
      <c r="R444" s="149"/>
      <c r="S444" s="149"/>
      <c r="T444" s="149"/>
      <c r="U444" s="64"/>
      <c r="W444" s="64"/>
      <c r="Y444" s="59"/>
    </row>
    <row r="445" spans="1:26" ht="20.25" customHeight="1" thickBot="1" x14ac:dyDescent="0.3">
      <c r="A445" s="647"/>
      <c r="B445" s="664"/>
      <c r="C445" s="666"/>
      <c r="D445" s="315" t="s">
        <v>586</v>
      </c>
      <c r="E445" s="668"/>
      <c r="F445" s="629"/>
      <c r="G445" s="696"/>
      <c r="H445" s="292"/>
      <c r="I445" s="274"/>
      <c r="J445" s="149"/>
      <c r="K445" s="149"/>
      <c r="L445" s="149"/>
      <c r="M445" s="149"/>
      <c r="N445" s="149"/>
      <c r="O445" s="149"/>
      <c r="P445" s="149"/>
      <c r="Q445" s="149"/>
      <c r="R445" s="149"/>
      <c r="S445" s="149"/>
      <c r="T445" s="149"/>
      <c r="U445" s="64"/>
      <c r="W445" s="64"/>
      <c r="Y445" s="59"/>
    </row>
    <row r="446" spans="1:26" ht="17.25" customHeight="1" thickBot="1" x14ac:dyDescent="0.3">
      <c r="A446" s="671"/>
      <c r="B446" s="687" t="s">
        <v>338</v>
      </c>
      <c r="C446" s="688"/>
      <c r="D446" s="18">
        <f>D441</f>
        <v>94042</v>
      </c>
      <c r="E446" s="17"/>
      <c r="F446" s="23"/>
      <c r="G446" s="187"/>
      <c r="H446" s="238">
        <f>H442+H444</f>
        <v>4874.0879999999997</v>
      </c>
      <c r="I446" s="242">
        <f>I442+I444</f>
        <v>0</v>
      </c>
      <c r="J446" s="242">
        <f>J442+J444</f>
        <v>4874.0879999999997</v>
      </c>
      <c r="K446" s="242">
        <f t="shared" ref="K446:T446" si="4">K442+K444</f>
        <v>0</v>
      </c>
      <c r="L446" s="242">
        <f t="shared" si="4"/>
        <v>0</v>
      </c>
      <c r="M446" s="242">
        <f t="shared" si="4"/>
        <v>0</v>
      </c>
      <c r="N446" s="242">
        <f t="shared" si="4"/>
        <v>0</v>
      </c>
      <c r="O446" s="242">
        <f t="shared" si="4"/>
        <v>0</v>
      </c>
      <c r="P446" s="242">
        <f t="shared" si="4"/>
        <v>0</v>
      </c>
      <c r="Q446" s="242">
        <f t="shared" si="4"/>
        <v>0</v>
      </c>
      <c r="R446" s="242">
        <f t="shared" si="4"/>
        <v>0</v>
      </c>
      <c r="S446" s="242">
        <f t="shared" si="4"/>
        <v>0</v>
      </c>
      <c r="T446" s="242">
        <f t="shared" si="4"/>
        <v>0</v>
      </c>
    </row>
    <row r="447" spans="1:26" ht="17.25" customHeight="1" x14ac:dyDescent="0.25">
      <c r="A447" s="672"/>
      <c r="B447" s="32" t="s">
        <v>56</v>
      </c>
      <c r="C447" s="22">
        <v>2273</v>
      </c>
      <c r="D447" s="7">
        <f>D450+D452+D448+D454+D456+D458+D460</f>
        <v>814857</v>
      </c>
      <c r="E447" s="323">
        <v>814857</v>
      </c>
      <c r="F447" s="21"/>
      <c r="G447" s="188"/>
      <c r="H447" s="193"/>
      <c r="I447" s="275"/>
      <c r="J447" s="139"/>
      <c r="K447" s="139"/>
      <c r="L447" s="139"/>
      <c r="M447" s="139"/>
      <c r="N447" s="139"/>
      <c r="O447" s="139"/>
      <c r="P447" s="139"/>
      <c r="Q447" s="139"/>
      <c r="R447" s="139"/>
      <c r="S447" s="139"/>
      <c r="T447" s="213"/>
      <c r="U447" s="60"/>
    </row>
    <row r="448" spans="1:26" ht="15.75" customHeight="1" x14ac:dyDescent="0.25">
      <c r="A448" s="646"/>
      <c r="B448" s="663" t="s">
        <v>49</v>
      </c>
      <c r="C448" s="665">
        <v>2273</v>
      </c>
      <c r="D448" s="340">
        <v>510600</v>
      </c>
      <c r="E448" s="667" t="s">
        <v>222</v>
      </c>
      <c r="F448" s="628" t="s">
        <v>423</v>
      </c>
      <c r="G448" s="675" t="s">
        <v>185</v>
      </c>
      <c r="H448" s="294">
        <f>J448+K448+L448+M448+N448+O448+P448+Q448+R448+S448+T448+I448</f>
        <v>0</v>
      </c>
      <c r="I448" s="276">
        <v>0</v>
      </c>
      <c r="J448" s="150">
        <v>0</v>
      </c>
      <c r="K448" s="150"/>
      <c r="L448" s="150"/>
      <c r="M448" s="150"/>
      <c r="N448" s="150"/>
      <c r="O448" s="150"/>
      <c r="P448" s="150"/>
      <c r="Q448" s="150"/>
      <c r="R448" s="150"/>
      <c r="S448" s="150"/>
      <c r="T448" s="227"/>
      <c r="U448" s="65" t="s">
        <v>216</v>
      </c>
      <c r="V448" s="68"/>
      <c r="X448" s="59"/>
      <c r="Z448" s="60"/>
    </row>
    <row r="449" spans="1:26" ht="12" customHeight="1" x14ac:dyDescent="0.25">
      <c r="A449" s="647"/>
      <c r="B449" s="664"/>
      <c r="C449" s="666"/>
      <c r="D449" s="319" t="s">
        <v>422</v>
      </c>
      <c r="E449" s="668"/>
      <c r="F449" s="629"/>
      <c r="G449" s="676"/>
      <c r="H449" s="294"/>
      <c r="I449" s="277"/>
      <c r="J449" s="133"/>
      <c r="K449" s="133"/>
      <c r="L449" s="133"/>
      <c r="M449" s="133"/>
      <c r="N449" s="133"/>
      <c r="O449" s="133"/>
      <c r="P449" s="133"/>
      <c r="Q449" s="133"/>
      <c r="R449" s="133"/>
      <c r="S449" s="133"/>
      <c r="T449" s="228"/>
      <c r="U449" s="75"/>
      <c r="V449" s="75"/>
      <c r="W449" s="75"/>
      <c r="X449" s="75"/>
      <c r="Z449" s="59"/>
    </row>
    <row r="450" spans="1:26" ht="12" customHeight="1" x14ac:dyDescent="0.25">
      <c r="A450" s="646"/>
      <c r="B450" s="663" t="s">
        <v>474</v>
      </c>
      <c r="C450" s="659">
        <v>2273</v>
      </c>
      <c r="D450" s="340">
        <v>184700</v>
      </c>
      <c r="E450" s="667" t="s">
        <v>22</v>
      </c>
      <c r="F450" s="628" t="s">
        <v>423</v>
      </c>
      <c r="G450" s="691"/>
      <c r="H450" s="294">
        <f>K450+L450+M450+N450+O450+P450+Q450+R450+S450+T450+J450+I450</f>
        <v>13804.58</v>
      </c>
      <c r="I450" s="277"/>
      <c r="J450" s="133">
        <v>13804.58</v>
      </c>
      <c r="K450" s="133"/>
      <c r="L450" s="133"/>
      <c r="M450" s="133"/>
      <c r="N450" s="133"/>
      <c r="O450" s="133"/>
      <c r="P450" s="133"/>
      <c r="Q450" s="133"/>
      <c r="R450" s="133"/>
      <c r="S450" s="133"/>
      <c r="T450" s="228"/>
      <c r="U450" s="689" t="s">
        <v>190</v>
      </c>
      <c r="V450" s="690"/>
      <c r="W450" s="690"/>
      <c r="X450" s="75"/>
      <c r="Z450" s="59"/>
    </row>
    <row r="451" spans="1:26" ht="19.5" customHeight="1" x14ac:dyDescent="0.25">
      <c r="A451" s="647"/>
      <c r="B451" s="664"/>
      <c r="C451" s="660"/>
      <c r="D451" s="319" t="s">
        <v>587</v>
      </c>
      <c r="E451" s="668"/>
      <c r="F451" s="629"/>
      <c r="G451" s="692"/>
      <c r="H451" s="294"/>
      <c r="I451" s="365"/>
      <c r="J451" s="133"/>
      <c r="K451" s="133"/>
      <c r="L451" s="133"/>
      <c r="M451" s="133"/>
      <c r="N451" s="133"/>
      <c r="O451" s="133"/>
      <c r="P451" s="133"/>
      <c r="Q451" s="133"/>
      <c r="R451" s="133"/>
      <c r="S451" s="133"/>
      <c r="T451" s="228"/>
      <c r="U451" s="75"/>
      <c r="V451" s="75"/>
      <c r="W451" s="75"/>
      <c r="X451" s="75"/>
      <c r="Z451" s="59"/>
    </row>
    <row r="452" spans="1:26" ht="21" customHeight="1" x14ac:dyDescent="0.25">
      <c r="A452" s="646"/>
      <c r="B452" s="663" t="s">
        <v>492</v>
      </c>
      <c r="C452" s="659">
        <v>2273</v>
      </c>
      <c r="D452" s="340">
        <v>5000</v>
      </c>
      <c r="E452" s="667" t="s">
        <v>22</v>
      </c>
      <c r="F452" s="628" t="s">
        <v>423</v>
      </c>
      <c r="G452" s="691"/>
      <c r="H452" s="294">
        <f>SUM(I452:T452)</f>
        <v>36.06</v>
      </c>
      <c r="I452" s="366"/>
      <c r="J452" s="133">
        <v>36.06</v>
      </c>
      <c r="K452" s="133"/>
      <c r="L452" s="133"/>
      <c r="M452" s="133"/>
      <c r="N452" s="133"/>
      <c r="O452" s="133"/>
      <c r="P452" s="133"/>
      <c r="Q452" s="133"/>
      <c r="R452" s="133"/>
      <c r="S452" s="133"/>
      <c r="T452" s="228"/>
      <c r="U452" s="693" t="s">
        <v>189</v>
      </c>
      <c r="V452" s="694"/>
      <c r="W452" s="75"/>
      <c r="X452" s="75"/>
      <c r="Z452" s="59"/>
    </row>
    <row r="453" spans="1:26" ht="21.75" customHeight="1" x14ac:dyDescent="0.25">
      <c r="A453" s="647"/>
      <c r="B453" s="664"/>
      <c r="C453" s="660"/>
      <c r="D453" s="413" t="s">
        <v>584</v>
      </c>
      <c r="E453" s="668"/>
      <c r="F453" s="629"/>
      <c r="G453" s="692"/>
      <c r="H453" s="294"/>
      <c r="I453" s="366"/>
      <c r="J453" s="133"/>
      <c r="K453" s="133"/>
      <c r="L453" s="133"/>
      <c r="M453" s="133"/>
      <c r="N453" s="133"/>
      <c r="O453" s="133"/>
      <c r="P453" s="133"/>
      <c r="Q453" s="133"/>
      <c r="R453" s="133"/>
      <c r="S453" s="133"/>
      <c r="T453" s="228"/>
      <c r="U453" s="75"/>
      <c r="V453" s="75"/>
      <c r="W453" s="75"/>
      <c r="X453" s="75"/>
      <c r="Z453" s="59"/>
    </row>
    <row r="454" spans="1:26" ht="15.75" customHeight="1" x14ac:dyDescent="0.25">
      <c r="A454" s="661"/>
      <c r="B454" s="663" t="s">
        <v>419</v>
      </c>
      <c r="C454" s="659">
        <v>2273</v>
      </c>
      <c r="D454" s="340">
        <v>64000</v>
      </c>
      <c r="E454" s="667" t="s">
        <v>22</v>
      </c>
      <c r="F454" s="628" t="s">
        <v>423</v>
      </c>
      <c r="G454" s="654"/>
      <c r="H454" s="294">
        <f>SUM(I454:T454)</f>
        <v>0</v>
      </c>
      <c r="I454" s="366"/>
      <c r="J454" s="133"/>
      <c r="K454" s="133"/>
      <c r="L454" s="133"/>
      <c r="M454" s="133"/>
      <c r="N454" s="133"/>
      <c r="O454" s="133"/>
      <c r="P454" s="133"/>
      <c r="Q454" s="133"/>
      <c r="R454" s="133"/>
      <c r="S454" s="133"/>
      <c r="T454" s="228"/>
      <c r="U454" s="75"/>
      <c r="V454" s="75"/>
      <c r="W454" s="75"/>
      <c r="X454" s="75"/>
      <c r="Z454" s="59"/>
    </row>
    <row r="455" spans="1:26" ht="16.5" customHeight="1" x14ac:dyDescent="0.25">
      <c r="A455" s="662"/>
      <c r="B455" s="664"/>
      <c r="C455" s="660"/>
      <c r="D455" s="319" t="s">
        <v>421</v>
      </c>
      <c r="E455" s="668"/>
      <c r="F455" s="629"/>
      <c r="G455" s="655"/>
      <c r="H455" s="294"/>
      <c r="I455" s="366"/>
      <c r="J455" s="133"/>
      <c r="K455" s="133"/>
      <c r="L455" s="133"/>
      <c r="M455" s="133"/>
      <c r="N455" s="133"/>
      <c r="O455" s="133"/>
      <c r="P455" s="133"/>
      <c r="Q455" s="133"/>
      <c r="R455" s="133"/>
      <c r="S455" s="133"/>
      <c r="T455" s="228"/>
      <c r="U455" s="75"/>
      <c r="V455" s="75"/>
      <c r="W455" s="75"/>
      <c r="X455" s="75"/>
      <c r="Z455" s="59"/>
    </row>
    <row r="456" spans="1:26" ht="15" customHeight="1" x14ac:dyDescent="0.25">
      <c r="A456" s="646"/>
      <c r="B456" s="663" t="s">
        <v>475</v>
      </c>
      <c r="C456" s="659">
        <v>2273</v>
      </c>
      <c r="D456" s="340">
        <f>10128.25</f>
        <v>10128.25</v>
      </c>
      <c r="E456" s="667" t="s">
        <v>22</v>
      </c>
      <c r="F456" s="628" t="s">
        <v>423</v>
      </c>
      <c r="G456" s="654"/>
      <c r="H456" s="294">
        <f>SUM(I456:T456)</f>
        <v>10128.25</v>
      </c>
      <c r="I456" s="366">
        <f>10128.25</f>
        <v>10128.25</v>
      </c>
      <c r="J456" s="133"/>
      <c r="K456" s="133"/>
      <c r="L456" s="133"/>
      <c r="M456" s="133"/>
      <c r="N456" s="133"/>
      <c r="O456" s="133"/>
      <c r="P456" s="133"/>
      <c r="Q456" s="133"/>
      <c r="R456" s="133"/>
      <c r="S456" s="133"/>
      <c r="T456" s="228"/>
      <c r="U456" s="75"/>
      <c r="V456" s="75"/>
      <c r="W456" s="75"/>
      <c r="X456" s="75"/>
      <c r="Z456" s="59"/>
    </row>
    <row r="457" spans="1:26" ht="12.75" customHeight="1" thickBot="1" x14ac:dyDescent="0.3">
      <c r="A457" s="647"/>
      <c r="B457" s="664"/>
      <c r="C457" s="660"/>
      <c r="D457" s="319" t="s">
        <v>420</v>
      </c>
      <c r="E457" s="668"/>
      <c r="F457" s="629"/>
      <c r="G457" s="655"/>
      <c r="H457" s="294"/>
      <c r="I457" s="278"/>
      <c r="J457" s="133"/>
      <c r="K457" s="133"/>
      <c r="L457" s="133"/>
      <c r="M457" s="133"/>
      <c r="N457" s="133"/>
      <c r="O457" s="133"/>
      <c r="P457" s="133"/>
      <c r="Q457" s="133"/>
      <c r="R457" s="133"/>
      <c r="S457" s="133"/>
      <c r="T457" s="228"/>
      <c r="U457" s="75"/>
      <c r="V457" s="75"/>
      <c r="W457" s="75"/>
      <c r="X457" s="75"/>
      <c r="Z457" s="59"/>
    </row>
    <row r="458" spans="1:26" ht="18.75" customHeight="1" thickBot="1" x14ac:dyDescent="0.3">
      <c r="A458" s="646"/>
      <c r="B458" s="663" t="s">
        <v>476</v>
      </c>
      <c r="C458" s="659">
        <v>2273</v>
      </c>
      <c r="D458" s="340">
        <v>32.159999999999997</v>
      </c>
      <c r="E458" s="667" t="s">
        <v>22</v>
      </c>
      <c r="F458" s="628" t="s">
        <v>423</v>
      </c>
      <c r="G458" s="654"/>
      <c r="H458" s="294">
        <f>SUM(I458:T458)</f>
        <v>32.159999999999997</v>
      </c>
      <c r="I458" s="278">
        <v>32.159999999999997</v>
      </c>
      <c r="J458" s="133"/>
      <c r="K458" s="133"/>
      <c r="L458" s="133"/>
      <c r="M458" s="133"/>
      <c r="N458" s="133"/>
      <c r="O458" s="133"/>
      <c r="P458" s="133"/>
      <c r="Q458" s="133"/>
      <c r="R458" s="133"/>
      <c r="S458" s="133"/>
      <c r="T458" s="228"/>
      <c r="U458" s="75"/>
      <c r="V458" s="75"/>
      <c r="W458" s="75"/>
      <c r="X458" s="75"/>
      <c r="Z458" s="59"/>
    </row>
    <row r="459" spans="1:26" ht="26.25" customHeight="1" thickBot="1" x14ac:dyDescent="0.3">
      <c r="A459" s="647"/>
      <c r="B459" s="664"/>
      <c r="C459" s="660"/>
      <c r="D459" s="319" t="s">
        <v>588</v>
      </c>
      <c r="E459" s="668"/>
      <c r="F459" s="629"/>
      <c r="G459" s="655"/>
      <c r="H459" s="294"/>
      <c r="I459" s="278"/>
      <c r="J459" s="133"/>
      <c r="K459" s="133"/>
      <c r="L459" s="133"/>
      <c r="M459" s="133"/>
      <c r="N459" s="133"/>
      <c r="O459" s="133"/>
      <c r="P459" s="133"/>
      <c r="Q459" s="133"/>
      <c r="R459" s="133"/>
      <c r="S459" s="133"/>
      <c r="T459" s="228"/>
      <c r="U459" s="75"/>
      <c r="V459" s="75"/>
      <c r="W459" s="75"/>
      <c r="X459" s="75"/>
      <c r="Z459" s="59"/>
    </row>
    <row r="460" spans="1:26" ht="12.75" customHeight="1" thickBot="1" x14ac:dyDescent="0.3">
      <c r="A460" s="661"/>
      <c r="B460" s="663" t="s">
        <v>414</v>
      </c>
      <c r="C460" s="665">
        <v>2274</v>
      </c>
      <c r="D460" s="319">
        <f>814857-774460.41</f>
        <v>40396.589999999967</v>
      </c>
      <c r="E460" s="667" t="s">
        <v>22</v>
      </c>
      <c r="F460" s="628" t="s">
        <v>423</v>
      </c>
      <c r="G460" s="654"/>
      <c r="H460" s="294">
        <f>SUM(I460:T460)</f>
        <v>0</v>
      </c>
      <c r="I460" s="278"/>
      <c r="J460" s="133"/>
      <c r="K460" s="133"/>
      <c r="L460" s="133"/>
      <c r="M460" s="133"/>
      <c r="N460" s="133"/>
      <c r="O460" s="133"/>
      <c r="P460" s="133"/>
      <c r="Q460" s="133"/>
      <c r="R460" s="133"/>
      <c r="S460" s="133"/>
      <c r="T460" s="228"/>
      <c r="U460" s="75"/>
      <c r="V460" s="75"/>
      <c r="W460" s="75"/>
      <c r="X460" s="75"/>
      <c r="Z460" s="59"/>
    </row>
    <row r="461" spans="1:26" ht="12.75" customHeight="1" thickBot="1" x14ac:dyDescent="0.3">
      <c r="A461" s="662"/>
      <c r="B461" s="664"/>
      <c r="C461" s="666"/>
      <c r="D461" s="319"/>
      <c r="E461" s="668"/>
      <c r="F461" s="629"/>
      <c r="G461" s="655"/>
      <c r="H461" s="294"/>
      <c r="I461" s="278"/>
      <c r="J461" s="133"/>
      <c r="K461" s="133"/>
      <c r="L461" s="133"/>
      <c r="M461" s="133"/>
      <c r="N461" s="133"/>
      <c r="O461" s="133"/>
      <c r="P461" s="133"/>
      <c r="Q461" s="133"/>
      <c r="R461" s="133"/>
      <c r="S461" s="133"/>
      <c r="T461" s="228"/>
      <c r="U461" s="75"/>
      <c r="V461" s="75"/>
      <c r="W461" s="75"/>
      <c r="X461" s="75"/>
      <c r="Z461" s="59"/>
    </row>
    <row r="462" spans="1:26" ht="18.75" customHeight="1" thickBot="1" x14ac:dyDescent="0.3">
      <c r="A462" s="685"/>
      <c r="B462" s="687" t="s">
        <v>337</v>
      </c>
      <c r="C462" s="688"/>
      <c r="D462" s="18">
        <f>D447</f>
        <v>814857</v>
      </c>
      <c r="E462" s="17"/>
      <c r="F462" s="23"/>
      <c r="G462" s="187"/>
      <c r="H462" s="237">
        <f>H448+H450+H452+H454+H456+H458+H460</f>
        <v>24001.05</v>
      </c>
      <c r="I462" s="237">
        <f t="shared" ref="I462:T462" si="5">I448+I450+I452+I454+I456+I458+I460</f>
        <v>10160.41</v>
      </c>
      <c r="J462" s="237">
        <f t="shared" si="5"/>
        <v>13840.64</v>
      </c>
      <c r="K462" s="237">
        <f t="shared" si="5"/>
        <v>0</v>
      </c>
      <c r="L462" s="237">
        <f t="shared" si="5"/>
        <v>0</v>
      </c>
      <c r="M462" s="237">
        <f t="shared" si="5"/>
        <v>0</v>
      </c>
      <c r="N462" s="237">
        <f t="shared" si="5"/>
        <v>0</v>
      </c>
      <c r="O462" s="237">
        <f t="shared" si="5"/>
        <v>0</v>
      </c>
      <c r="P462" s="237">
        <f t="shared" si="5"/>
        <v>0</v>
      </c>
      <c r="Q462" s="237">
        <f t="shared" si="5"/>
        <v>0</v>
      </c>
      <c r="R462" s="237">
        <f t="shared" si="5"/>
        <v>0</v>
      </c>
      <c r="S462" s="237">
        <f t="shared" si="5"/>
        <v>0</v>
      </c>
      <c r="T462" s="237">
        <f t="shared" si="5"/>
        <v>0</v>
      </c>
      <c r="W462" s="61"/>
      <c r="X462" s="4"/>
    </row>
    <row r="463" spans="1:26" ht="21" customHeight="1" x14ac:dyDescent="0.25">
      <c r="A463" s="686"/>
      <c r="B463" s="32" t="s">
        <v>37</v>
      </c>
      <c r="C463" s="22">
        <v>2274</v>
      </c>
      <c r="D463" s="7">
        <f>D464+D466+D470+D468</f>
        <v>606546</v>
      </c>
      <c r="E463" s="322">
        <v>606546</v>
      </c>
      <c r="F463" s="21"/>
      <c r="G463" s="188"/>
      <c r="H463" s="193"/>
      <c r="I463" s="275"/>
      <c r="J463" s="139"/>
      <c r="K463" s="139"/>
      <c r="L463" s="139"/>
      <c r="M463" s="139"/>
      <c r="N463" s="139"/>
      <c r="O463" s="139"/>
      <c r="P463" s="139"/>
      <c r="Q463" s="139"/>
      <c r="R463" s="139"/>
      <c r="S463" s="139"/>
      <c r="T463" s="213"/>
    </row>
    <row r="464" spans="1:26" ht="15.75" customHeight="1" x14ac:dyDescent="0.25">
      <c r="A464" s="646"/>
      <c r="B464" s="663" t="s">
        <v>68</v>
      </c>
      <c r="C464" s="665">
        <v>2274</v>
      </c>
      <c r="D464" s="340">
        <v>327912</v>
      </c>
      <c r="E464" s="667" t="s">
        <v>222</v>
      </c>
      <c r="F464" s="628" t="s">
        <v>423</v>
      </c>
      <c r="G464" s="675" t="s">
        <v>416</v>
      </c>
      <c r="H464" s="294">
        <f>K464+L464+M464+P464+S464+J464+T464</f>
        <v>0</v>
      </c>
      <c r="I464" s="277"/>
      <c r="J464" s="133"/>
      <c r="K464" s="133"/>
      <c r="L464" s="133"/>
      <c r="M464" s="133"/>
      <c r="N464" s="133"/>
      <c r="O464" s="133"/>
      <c r="P464" s="133"/>
      <c r="Q464" s="133"/>
      <c r="R464" s="229"/>
      <c r="S464" s="133"/>
      <c r="T464" s="228"/>
    </row>
    <row r="465" spans="1:21" ht="12.75" customHeight="1" x14ac:dyDescent="0.25">
      <c r="A465" s="647"/>
      <c r="B465" s="664"/>
      <c r="C465" s="666"/>
      <c r="D465" s="329" t="s">
        <v>589</v>
      </c>
      <c r="E465" s="668"/>
      <c r="F465" s="629"/>
      <c r="G465" s="676"/>
      <c r="H465" s="294"/>
      <c r="I465" s="277"/>
      <c r="J465" s="133"/>
      <c r="K465" s="133"/>
      <c r="L465" s="133"/>
      <c r="M465" s="133"/>
      <c r="N465" s="133"/>
      <c r="O465" s="133"/>
      <c r="P465" s="133"/>
      <c r="Q465" s="133"/>
      <c r="R465" s="133"/>
      <c r="S465" s="133"/>
      <c r="T465" s="228"/>
    </row>
    <row r="466" spans="1:21" ht="14.25" customHeight="1" x14ac:dyDescent="0.25">
      <c r="A466" s="646"/>
      <c r="B466" s="677" t="s">
        <v>66</v>
      </c>
      <c r="C466" s="679">
        <v>2274</v>
      </c>
      <c r="D466" s="341">
        <f>20382.41+11745.8</f>
        <v>32128.21</v>
      </c>
      <c r="E466" s="681" t="s">
        <v>22</v>
      </c>
      <c r="F466" s="628" t="s">
        <v>423</v>
      </c>
      <c r="G466" s="683"/>
      <c r="H466" s="293">
        <f>J466+K466+L466+M466+S466+N466+O466+P466+Q466+R466+T466</f>
        <v>2677.36</v>
      </c>
      <c r="I466" s="279"/>
      <c r="J466" s="147">
        <v>2677.36</v>
      </c>
      <c r="K466" s="147"/>
      <c r="L466" s="147"/>
      <c r="M466" s="147"/>
      <c r="N466" s="147"/>
      <c r="O466" s="147"/>
      <c r="P466" s="147"/>
      <c r="Q466" s="147"/>
      <c r="R466" s="229"/>
      <c r="S466" s="147"/>
      <c r="T466" s="230"/>
      <c r="U466" s="59"/>
    </row>
    <row r="467" spans="1:21" ht="27.75" customHeight="1" x14ac:dyDescent="0.25">
      <c r="A467" s="647"/>
      <c r="B467" s="678"/>
      <c r="C467" s="680"/>
      <c r="D467" s="314" t="s">
        <v>590</v>
      </c>
      <c r="E467" s="682"/>
      <c r="F467" s="629"/>
      <c r="G467" s="684"/>
      <c r="H467" s="293"/>
      <c r="I467" s="279"/>
      <c r="J467" s="147"/>
      <c r="K467" s="147"/>
      <c r="L467" s="147"/>
      <c r="M467" s="147"/>
      <c r="N467" s="147"/>
      <c r="O467" s="147"/>
      <c r="P467" s="147"/>
      <c r="Q467" s="147"/>
      <c r="R467" s="147"/>
      <c r="S467" s="147"/>
      <c r="T467" s="230"/>
    </row>
    <row r="468" spans="1:21" ht="14.25" customHeight="1" x14ac:dyDescent="0.25">
      <c r="A468" s="671"/>
      <c r="B468" s="663" t="s">
        <v>415</v>
      </c>
      <c r="C468" s="665">
        <v>2274</v>
      </c>
      <c r="D468" s="364">
        <v>30025</v>
      </c>
      <c r="E468" s="667" t="s">
        <v>22</v>
      </c>
      <c r="F468" s="628" t="s">
        <v>423</v>
      </c>
      <c r="G468" s="673"/>
      <c r="H468" s="293"/>
      <c r="I468" s="279"/>
      <c r="J468" s="147"/>
      <c r="K468" s="147"/>
      <c r="L468" s="147"/>
      <c r="M468" s="147"/>
      <c r="N468" s="147"/>
      <c r="O468" s="147"/>
      <c r="P468" s="147"/>
      <c r="Q468" s="147"/>
      <c r="R468" s="147"/>
      <c r="S468" s="147"/>
      <c r="T468" s="230"/>
    </row>
    <row r="469" spans="1:21" ht="27.75" customHeight="1" x14ac:dyDescent="0.25">
      <c r="A469" s="672"/>
      <c r="B469" s="664"/>
      <c r="C469" s="666"/>
      <c r="D469" s="364" t="s">
        <v>591</v>
      </c>
      <c r="E469" s="668"/>
      <c r="F469" s="629"/>
      <c r="G469" s="674"/>
      <c r="H469" s="293"/>
      <c r="I469" s="279"/>
      <c r="J469" s="147"/>
      <c r="K469" s="147"/>
      <c r="L469" s="147"/>
      <c r="M469" s="147"/>
      <c r="N469" s="147"/>
      <c r="O469" s="147"/>
      <c r="P469" s="147"/>
      <c r="Q469" s="147"/>
      <c r="R469" s="147"/>
      <c r="S469" s="147"/>
      <c r="T469" s="230"/>
    </row>
    <row r="470" spans="1:21" ht="14.25" customHeight="1" x14ac:dyDescent="0.25">
      <c r="A470" s="661"/>
      <c r="B470" s="663" t="s">
        <v>414</v>
      </c>
      <c r="C470" s="665">
        <v>2274</v>
      </c>
      <c r="D470" s="364">
        <f>258251.59-30025-11745.8</f>
        <v>216480.79</v>
      </c>
      <c r="E470" s="667" t="s">
        <v>22</v>
      </c>
      <c r="F470" s="628" t="s">
        <v>423</v>
      </c>
      <c r="G470" s="669"/>
      <c r="H470" s="293">
        <f>K470+L470+M470</f>
        <v>0</v>
      </c>
      <c r="I470" s="279"/>
      <c r="J470" s="147"/>
      <c r="K470" s="147"/>
      <c r="L470" s="147"/>
      <c r="M470" s="147"/>
      <c r="N470" s="147"/>
      <c r="O470" s="147"/>
      <c r="P470" s="147"/>
      <c r="Q470" s="147"/>
      <c r="R470" s="147"/>
      <c r="S470" s="147"/>
      <c r="T470" s="230"/>
    </row>
    <row r="471" spans="1:21" ht="27.75" customHeight="1" thickBot="1" x14ac:dyDescent="0.3">
      <c r="A471" s="662"/>
      <c r="B471" s="664"/>
      <c r="C471" s="666"/>
      <c r="D471" s="364" t="s">
        <v>592</v>
      </c>
      <c r="E471" s="668"/>
      <c r="F471" s="629"/>
      <c r="G471" s="670"/>
      <c r="H471" s="293"/>
      <c r="I471" s="280"/>
      <c r="J471" s="147"/>
      <c r="K471" s="147"/>
      <c r="L471" s="147"/>
      <c r="M471" s="147"/>
      <c r="N471" s="147"/>
      <c r="O471" s="147"/>
      <c r="P471" s="147"/>
      <c r="Q471" s="147"/>
      <c r="R471" s="147"/>
      <c r="S471" s="147"/>
      <c r="T471" s="230"/>
    </row>
    <row r="472" spans="1:21" ht="23.25" customHeight="1" thickBot="1" x14ac:dyDescent="0.3">
      <c r="A472" s="55"/>
      <c r="B472" s="612" t="s">
        <v>336</v>
      </c>
      <c r="C472" s="613"/>
      <c r="D472" s="100">
        <f>D463</f>
        <v>606546</v>
      </c>
      <c r="E472" s="106"/>
      <c r="F472" s="120"/>
      <c r="G472" s="182"/>
      <c r="H472" s="238">
        <f>H464+H466+H470+H468</f>
        <v>2677.36</v>
      </c>
      <c r="I472" s="238">
        <f>I464+I466+I470+I468</f>
        <v>0</v>
      </c>
      <c r="J472" s="238">
        <f t="shared" ref="J472:T472" si="6">J464+J466+J470+J468</f>
        <v>2677.36</v>
      </c>
      <c r="K472" s="238">
        <f t="shared" si="6"/>
        <v>0</v>
      </c>
      <c r="L472" s="238">
        <f>L464+L466+L470+L468</f>
        <v>0</v>
      </c>
      <c r="M472" s="238">
        <f t="shared" si="6"/>
        <v>0</v>
      </c>
      <c r="N472" s="238">
        <f t="shared" si="6"/>
        <v>0</v>
      </c>
      <c r="O472" s="238">
        <f t="shared" si="6"/>
        <v>0</v>
      </c>
      <c r="P472" s="238">
        <f t="shared" si="6"/>
        <v>0</v>
      </c>
      <c r="Q472" s="238">
        <f t="shared" si="6"/>
        <v>0</v>
      </c>
      <c r="R472" s="238">
        <f t="shared" si="6"/>
        <v>0</v>
      </c>
      <c r="S472" s="238">
        <f t="shared" si="6"/>
        <v>0</v>
      </c>
      <c r="T472" s="238">
        <f t="shared" si="6"/>
        <v>0</v>
      </c>
    </row>
    <row r="473" spans="1:21" ht="18.75" customHeight="1" thickBot="1" x14ac:dyDescent="0.3">
      <c r="A473" s="614"/>
      <c r="B473" s="630" t="s">
        <v>38</v>
      </c>
      <c r="C473" s="632">
        <v>2280</v>
      </c>
      <c r="D473" s="98">
        <f>D480</f>
        <v>9000</v>
      </c>
      <c r="E473" s="634">
        <v>9000</v>
      </c>
      <c r="F473" s="636"/>
      <c r="G473" s="624"/>
      <c r="H473" s="200"/>
      <c r="I473" s="269"/>
      <c r="J473" s="143"/>
      <c r="K473" s="143"/>
      <c r="L473" s="143"/>
      <c r="M473" s="143"/>
      <c r="N473" s="143"/>
      <c r="O473" s="143"/>
      <c r="P473" s="143"/>
      <c r="Q473" s="143"/>
      <c r="R473" s="143"/>
      <c r="S473" s="143"/>
      <c r="T473" s="223"/>
    </row>
    <row r="474" spans="1:21" ht="22.5" customHeight="1" thickBot="1" x14ac:dyDescent="0.3">
      <c r="A474" s="615"/>
      <c r="B474" s="631"/>
      <c r="C474" s="633"/>
      <c r="D474" s="119" t="s">
        <v>431</v>
      </c>
      <c r="E474" s="635"/>
      <c r="F474" s="637"/>
      <c r="G474" s="625"/>
      <c r="H474" s="200"/>
      <c r="I474" s="270"/>
      <c r="J474" s="143"/>
      <c r="K474" s="143"/>
      <c r="L474" s="143"/>
      <c r="M474" s="143"/>
      <c r="N474" s="143"/>
      <c r="O474" s="143"/>
      <c r="P474" s="143"/>
      <c r="Q474" s="143"/>
      <c r="R474" s="143"/>
      <c r="S474" s="143"/>
      <c r="T474" s="223"/>
    </row>
    <row r="475" spans="1:21" ht="22.5" customHeight="1" x14ac:dyDescent="0.25">
      <c r="A475" s="30"/>
      <c r="B475" s="116" t="s">
        <v>36</v>
      </c>
      <c r="C475" s="117">
        <v>2282</v>
      </c>
      <c r="D475" s="96">
        <f>D476+D478</f>
        <v>9000</v>
      </c>
      <c r="E475" s="11"/>
      <c r="F475" s="11"/>
      <c r="G475" s="178"/>
      <c r="H475" s="193"/>
      <c r="I475" s="255"/>
      <c r="J475" s="139"/>
      <c r="K475" s="139"/>
      <c r="L475" s="139"/>
      <c r="M475" s="139"/>
      <c r="N475" s="139"/>
      <c r="O475" s="139"/>
      <c r="P475" s="139"/>
      <c r="Q475" s="139"/>
      <c r="R475" s="139"/>
      <c r="S475" s="139"/>
      <c r="T475" s="213"/>
    </row>
    <row r="476" spans="1:21" ht="14.25" customHeight="1" x14ac:dyDescent="0.25">
      <c r="A476" s="646"/>
      <c r="B476" s="648" t="s">
        <v>531</v>
      </c>
      <c r="C476" s="650">
        <v>2282</v>
      </c>
      <c r="D476" s="421">
        <v>9000</v>
      </c>
      <c r="E476" s="652" t="s">
        <v>22</v>
      </c>
      <c r="F476" s="628" t="s">
        <v>423</v>
      </c>
      <c r="G476" s="644"/>
      <c r="H476" s="292">
        <f>O476+K476+P476</f>
        <v>0</v>
      </c>
      <c r="I476" s="281"/>
      <c r="J476" s="146"/>
      <c r="K476" s="146"/>
      <c r="L476" s="146"/>
      <c r="M476" s="146"/>
      <c r="N476" s="146"/>
      <c r="O476" s="146"/>
      <c r="P476" s="146"/>
      <c r="Q476" s="146"/>
      <c r="R476" s="146"/>
      <c r="S476" s="146"/>
      <c r="T476" s="231"/>
      <c r="U476" t="s">
        <v>292</v>
      </c>
    </row>
    <row r="477" spans="1:21" ht="30" customHeight="1" thickBot="1" x14ac:dyDescent="0.3">
      <c r="A477" s="647"/>
      <c r="B477" s="649"/>
      <c r="C477" s="651"/>
      <c r="D477" s="315" t="s">
        <v>593</v>
      </c>
      <c r="E477" s="653"/>
      <c r="F477" s="629"/>
      <c r="G477" s="645"/>
      <c r="H477" s="292"/>
      <c r="I477" s="281"/>
      <c r="J477" s="146"/>
      <c r="K477" s="146"/>
      <c r="L477" s="146"/>
      <c r="M477" s="146"/>
      <c r="N477" s="146"/>
      <c r="O477" s="146"/>
      <c r="P477" s="146"/>
      <c r="Q477" s="146"/>
      <c r="R477" s="146"/>
      <c r="S477" s="146"/>
      <c r="T477" s="231"/>
    </row>
    <row r="478" spans="1:21" ht="21" hidden="1" customHeight="1" x14ac:dyDescent="0.25">
      <c r="A478" s="626"/>
      <c r="B478" s="638" t="s">
        <v>299</v>
      </c>
      <c r="C478" s="640">
        <v>2282</v>
      </c>
      <c r="D478" s="419">
        <v>0</v>
      </c>
      <c r="E478" s="642" t="s">
        <v>22</v>
      </c>
      <c r="F478" s="628" t="s">
        <v>423</v>
      </c>
      <c r="G478" s="644"/>
      <c r="H478" s="292">
        <f>O478+P478+Q478</f>
        <v>0</v>
      </c>
      <c r="I478" s="281"/>
      <c r="J478" s="146"/>
      <c r="K478" s="146"/>
      <c r="L478" s="146"/>
      <c r="M478" s="146"/>
      <c r="N478" s="146"/>
      <c r="O478" s="146"/>
      <c r="P478" s="146"/>
      <c r="Q478" s="146"/>
      <c r="R478" s="146"/>
      <c r="S478" s="146"/>
      <c r="T478" s="231"/>
      <c r="U478" t="s">
        <v>297</v>
      </c>
    </row>
    <row r="479" spans="1:21" ht="19.5" hidden="1" customHeight="1" thickBot="1" x14ac:dyDescent="0.3">
      <c r="A479" s="627"/>
      <c r="B479" s="639"/>
      <c r="C479" s="641"/>
      <c r="D479" s="363" t="s">
        <v>298</v>
      </c>
      <c r="E479" s="643"/>
      <c r="F479" s="629"/>
      <c r="G479" s="645"/>
      <c r="H479" s="292"/>
      <c r="I479" s="281"/>
      <c r="J479" s="146"/>
      <c r="K479" s="146"/>
      <c r="L479" s="146"/>
      <c r="M479" s="146"/>
      <c r="N479" s="146"/>
      <c r="O479" s="146"/>
      <c r="P479" s="146"/>
      <c r="Q479" s="146"/>
      <c r="R479" s="146"/>
      <c r="S479" s="146"/>
      <c r="T479" s="231"/>
    </row>
    <row r="480" spans="1:21" ht="19.5" customHeight="1" thickBot="1" x14ac:dyDescent="0.3">
      <c r="A480" s="30"/>
      <c r="B480" s="612" t="s">
        <v>335</v>
      </c>
      <c r="C480" s="613"/>
      <c r="D480" s="100">
        <f>D475</f>
        <v>9000</v>
      </c>
      <c r="E480" s="106"/>
      <c r="F480" s="120"/>
      <c r="G480" s="182"/>
      <c r="H480" s="237">
        <f>H476+H478</f>
        <v>0</v>
      </c>
      <c r="I480" s="237">
        <f>I476</f>
        <v>0</v>
      </c>
      <c r="J480" s="237">
        <f>J476</f>
        <v>0</v>
      </c>
      <c r="K480" s="237">
        <f t="shared" ref="K480:T480" si="7">K476</f>
        <v>0</v>
      </c>
      <c r="L480" s="237">
        <f t="shared" si="7"/>
        <v>0</v>
      </c>
      <c r="M480" s="237">
        <f t="shared" si="7"/>
        <v>0</v>
      </c>
      <c r="N480" s="237">
        <f t="shared" si="7"/>
        <v>0</v>
      </c>
      <c r="O480" s="237">
        <f t="shared" si="7"/>
        <v>0</v>
      </c>
      <c r="P480" s="237">
        <f t="shared" si="7"/>
        <v>0</v>
      </c>
      <c r="Q480" s="237">
        <f t="shared" si="7"/>
        <v>0</v>
      </c>
      <c r="R480" s="237">
        <f t="shared" si="7"/>
        <v>0</v>
      </c>
      <c r="S480" s="237">
        <f t="shared" si="7"/>
        <v>0</v>
      </c>
      <c r="T480" s="237">
        <f t="shared" si="7"/>
        <v>0</v>
      </c>
    </row>
    <row r="481" spans="1:21" ht="18.75" customHeight="1" thickBot="1" x14ac:dyDescent="0.3">
      <c r="A481" s="614"/>
      <c r="B481" s="630" t="s">
        <v>39</v>
      </c>
      <c r="C481" s="632">
        <v>3110</v>
      </c>
      <c r="D481" s="111">
        <f>D488</f>
        <v>25222</v>
      </c>
      <c r="E481" s="634">
        <v>0</v>
      </c>
      <c r="F481" s="636"/>
      <c r="G481" s="624"/>
      <c r="H481" s="200"/>
      <c r="I481" s="269"/>
      <c r="J481" s="143"/>
      <c r="K481" s="143"/>
      <c r="L481" s="143"/>
      <c r="M481" s="143"/>
      <c r="N481" s="143"/>
      <c r="O481" s="143"/>
      <c r="P481" s="143"/>
      <c r="Q481" s="143"/>
      <c r="R481" s="143"/>
      <c r="S481" s="143"/>
      <c r="T481" s="223"/>
    </row>
    <row r="482" spans="1:21" ht="27.75" customHeight="1" thickBot="1" x14ac:dyDescent="0.3">
      <c r="A482" s="615"/>
      <c r="B482" s="631"/>
      <c r="C482" s="633"/>
      <c r="D482" s="123" t="s">
        <v>598</v>
      </c>
      <c r="E482" s="635"/>
      <c r="F482" s="637"/>
      <c r="G482" s="625"/>
      <c r="H482" s="200"/>
      <c r="I482" s="270"/>
      <c r="J482" s="143"/>
      <c r="K482" s="143"/>
      <c r="L482" s="143"/>
      <c r="M482" s="143"/>
      <c r="N482" s="143"/>
      <c r="O482" s="143"/>
      <c r="P482" s="143"/>
      <c r="Q482" s="143"/>
      <c r="R482" s="143"/>
      <c r="S482" s="143"/>
      <c r="T482" s="223"/>
    </row>
    <row r="483" spans="1:21" ht="18" customHeight="1" x14ac:dyDescent="0.25">
      <c r="A483" s="30"/>
      <c r="B483" s="121" t="s">
        <v>35</v>
      </c>
      <c r="C483" s="14">
        <v>3110</v>
      </c>
      <c r="D483" s="122">
        <f>D484+D486</f>
        <v>25222</v>
      </c>
      <c r="E483" s="324"/>
      <c r="F483" s="11"/>
      <c r="G483" s="178"/>
      <c r="H483" s="193"/>
      <c r="I483" s="255"/>
      <c r="J483" s="139"/>
      <c r="K483" s="139"/>
      <c r="L483" s="139"/>
      <c r="M483" s="139"/>
      <c r="N483" s="139"/>
      <c r="O483" s="139"/>
      <c r="P483" s="139"/>
      <c r="Q483" s="139"/>
      <c r="R483" s="139"/>
      <c r="S483" s="139"/>
      <c r="T483" s="213"/>
    </row>
    <row r="484" spans="1:21" ht="15" customHeight="1" x14ac:dyDescent="0.25">
      <c r="A484" s="626"/>
      <c r="B484" s="604" t="s">
        <v>457</v>
      </c>
      <c r="C484" s="606">
        <v>3110</v>
      </c>
      <c r="D484" s="360">
        <v>25222</v>
      </c>
      <c r="E484" s="608" t="s">
        <v>22</v>
      </c>
      <c r="F484" s="628" t="s">
        <v>423</v>
      </c>
      <c r="G484" s="407"/>
      <c r="H484" s="288">
        <f>R484</f>
        <v>0</v>
      </c>
      <c r="I484" s="304"/>
      <c r="J484" s="132"/>
      <c r="K484" s="132"/>
      <c r="L484" s="132"/>
      <c r="M484" s="132"/>
      <c r="N484" s="132"/>
      <c r="O484" s="132"/>
      <c r="P484" s="132"/>
      <c r="Q484" s="132"/>
      <c r="R484" s="132"/>
      <c r="S484" s="132"/>
      <c r="T484" s="220"/>
    </row>
    <row r="485" spans="1:21" ht="56.25" customHeight="1" thickBot="1" x14ac:dyDescent="0.3">
      <c r="A485" s="627"/>
      <c r="B485" s="605"/>
      <c r="C485" s="607"/>
      <c r="D485" s="359" t="s">
        <v>596</v>
      </c>
      <c r="E485" s="609"/>
      <c r="F485" s="629"/>
      <c r="G485" s="408" t="s">
        <v>67</v>
      </c>
      <c r="H485" s="288"/>
      <c r="I485" s="304"/>
      <c r="J485" s="132"/>
      <c r="K485" s="132"/>
      <c r="L485" s="132"/>
      <c r="M485" s="132"/>
      <c r="N485" s="132"/>
      <c r="O485" s="132"/>
      <c r="P485" s="132"/>
      <c r="Q485" s="132"/>
      <c r="R485" s="132"/>
      <c r="S485" s="132"/>
      <c r="T485" s="220"/>
    </row>
    <row r="486" spans="1:21" ht="12" hidden="1" customHeight="1" x14ac:dyDescent="0.25">
      <c r="A486" s="409"/>
      <c r="B486" s="604" t="s">
        <v>343</v>
      </c>
      <c r="C486" s="606">
        <v>3110</v>
      </c>
      <c r="D486" s="360">
        <v>0</v>
      </c>
      <c r="E486" s="608" t="s">
        <v>22</v>
      </c>
      <c r="F486" s="610" t="s">
        <v>176</v>
      </c>
      <c r="G486" s="407"/>
      <c r="H486" s="288">
        <f>S486</f>
        <v>0</v>
      </c>
      <c r="I486" s="304"/>
      <c r="J486" s="132"/>
      <c r="K486" s="132"/>
      <c r="L486" s="132"/>
      <c r="M486" s="132"/>
      <c r="N486" s="132"/>
      <c r="O486" s="132"/>
      <c r="P486" s="132"/>
      <c r="Q486" s="132"/>
      <c r="R486" s="132"/>
      <c r="S486" s="132"/>
      <c r="T486" s="220"/>
    </row>
    <row r="487" spans="1:21" ht="24.75" hidden="1" customHeight="1" thickBot="1" x14ac:dyDescent="0.3">
      <c r="A487" s="399"/>
      <c r="B487" s="605"/>
      <c r="C487" s="607"/>
      <c r="D487" s="359" t="s">
        <v>344</v>
      </c>
      <c r="E487" s="609"/>
      <c r="F487" s="611"/>
      <c r="G487" s="408" t="s">
        <v>67</v>
      </c>
      <c r="H487" s="288"/>
      <c r="I487" s="304"/>
      <c r="J487" s="132"/>
      <c r="K487" s="132"/>
      <c r="L487" s="132"/>
      <c r="M487" s="132"/>
      <c r="N487" s="132"/>
      <c r="O487" s="132"/>
      <c r="P487" s="132"/>
      <c r="Q487" s="132"/>
      <c r="R487" s="132"/>
      <c r="S487" s="132"/>
      <c r="T487" s="220"/>
    </row>
    <row r="488" spans="1:21" ht="18" customHeight="1" thickBot="1" x14ac:dyDescent="0.3">
      <c r="A488" s="55"/>
      <c r="B488" s="612" t="s">
        <v>58</v>
      </c>
      <c r="C488" s="613"/>
      <c r="D488" s="26">
        <f>D483</f>
        <v>25222</v>
      </c>
      <c r="E488" s="27"/>
      <c r="F488" s="28"/>
      <c r="G488" s="189"/>
      <c r="H488" s="234">
        <f>H484+H486</f>
        <v>0</v>
      </c>
      <c r="I488" s="234"/>
      <c r="J488" s="234"/>
      <c r="K488" s="234"/>
      <c r="L488" s="234"/>
      <c r="M488" s="234"/>
      <c r="N488" s="234"/>
      <c r="O488" s="234"/>
      <c r="P488" s="234"/>
      <c r="Q488" s="234"/>
      <c r="R488" s="234"/>
      <c r="S488" s="234"/>
      <c r="T488" s="234"/>
    </row>
    <row r="489" spans="1:21" ht="17.25" customHeight="1" thickBot="1" x14ac:dyDescent="0.3">
      <c r="A489" s="614"/>
      <c r="B489" s="616" t="s">
        <v>42</v>
      </c>
      <c r="C489" s="617"/>
      <c r="D489" s="124">
        <f>D8+D242+D254+D314+D423+D439+D473+D481</f>
        <v>4530968</v>
      </c>
      <c r="E489" s="620">
        <f>E8+E242+E254+F254+E314+E423+E439+E473+E481</f>
        <v>4792141</v>
      </c>
      <c r="F489" s="622"/>
      <c r="G489" s="656" t="s">
        <v>594</v>
      </c>
      <c r="H489" s="202">
        <f t="shared" ref="H489:T489" si="8">H241+H253+H422+H438+H446+H462+H472+H480+H488</f>
        <v>51438.188000000002</v>
      </c>
      <c r="I489" s="282">
        <f t="shared" si="8"/>
        <v>12250.41</v>
      </c>
      <c r="J489" s="151">
        <f t="shared" si="8"/>
        <v>33524.087999999996</v>
      </c>
      <c r="K489" s="151">
        <f t="shared" si="8"/>
        <v>0</v>
      </c>
      <c r="L489" s="151">
        <f t="shared" si="8"/>
        <v>0</v>
      </c>
      <c r="M489" s="151">
        <f t="shared" si="8"/>
        <v>0</v>
      </c>
      <c r="N489" s="151">
        <f t="shared" si="8"/>
        <v>0</v>
      </c>
      <c r="O489" s="151">
        <f t="shared" si="8"/>
        <v>0</v>
      </c>
      <c r="P489" s="151">
        <f t="shared" si="8"/>
        <v>0</v>
      </c>
      <c r="Q489" s="151">
        <f t="shared" si="8"/>
        <v>0</v>
      </c>
      <c r="R489" s="151">
        <f t="shared" si="8"/>
        <v>0</v>
      </c>
      <c r="S489" s="151">
        <f t="shared" si="8"/>
        <v>0</v>
      </c>
      <c r="T489" s="151">
        <f t="shared" si="8"/>
        <v>0</v>
      </c>
    </row>
    <row r="490" spans="1:21" ht="36" customHeight="1" thickBot="1" x14ac:dyDescent="0.3">
      <c r="A490" s="615"/>
      <c r="B490" s="618"/>
      <c r="C490" s="619"/>
      <c r="D490" s="125" t="s">
        <v>595</v>
      </c>
      <c r="E490" s="621"/>
      <c r="F490" s="623"/>
      <c r="G490" s="657"/>
      <c r="H490" s="203"/>
      <c r="I490" s="436"/>
      <c r="J490" s="232"/>
      <c r="K490" s="232"/>
      <c r="L490" s="232"/>
      <c r="M490" s="232"/>
      <c r="N490" s="232"/>
      <c r="O490" s="232"/>
      <c r="P490" s="232"/>
      <c r="Q490" s="232"/>
      <c r="R490" s="232"/>
      <c r="S490" s="232"/>
      <c r="T490" s="233"/>
    </row>
    <row r="491" spans="1:21" ht="12.75" customHeight="1" x14ac:dyDescent="0.25">
      <c r="A491" s="35"/>
      <c r="B491" s="658" t="s">
        <v>633</v>
      </c>
      <c r="C491" s="658"/>
      <c r="D491" s="658"/>
      <c r="E491" s="658"/>
      <c r="F491" s="658"/>
      <c r="G491" s="1"/>
      <c r="H491" s="1"/>
      <c r="I491" s="148"/>
      <c r="J491" s="148"/>
      <c r="K491" s="148"/>
      <c r="L491" s="148"/>
      <c r="M491" s="148"/>
      <c r="N491" s="148"/>
      <c r="O491" s="148"/>
      <c r="P491" s="148"/>
      <c r="Q491" s="148"/>
      <c r="R491" s="148"/>
      <c r="S491" s="148"/>
      <c r="T491" s="148"/>
    </row>
    <row r="492" spans="1:21" ht="12.75" customHeight="1" x14ac:dyDescent="0.25">
      <c r="A492" s="35"/>
      <c r="B492" s="437"/>
      <c r="C492" s="437"/>
      <c r="D492" s="437"/>
      <c r="E492" s="437"/>
      <c r="F492" s="437"/>
      <c r="G492" s="1"/>
      <c r="H492" s="1"/>
      <c r="I492" s="148"/>
      <c r="J492" s="148"/>
      <c r="K492" s="148"/>
      <c r="L492" s="148"/>
      <c r="M492" s="148"/>
      <c r="N492" s="148"/>
      <c r="O492" s="148"/>
      <c r="P492" s="148"/>
      <c r="Q492" s="148"/>
      <c r="R492" s="148"/>
      <c r="S492" s="148"/>
      <c r="T492" s="148"/>
    </row>
    <row r="493" spans="1:21" ht="13.5" customHeight="1" x14ac:dyDescent="0.25">
      <c r="A493" s="35"/>
      <c r="B493" s="602" t="s">
        <v>221</v>
      </c>
      <c r="C493" s="602"/>
      <c r="D493" s="602"/>
      <c r="E493" s="36"/>
      <c r="F493" s="301" t="s">
        <v>109</v>
      </c>
      <c r="G493" s="35"/>
      <c r="H493" s="35"/>
      <c r="I493" s="35"/>
      <c r="J493" s="35"/>
      <c r="K493" s="35"/>
      <c r="L493" s="35"/>
      <c r="M493" s="35"/>
      <c r="N493" s="35"/>
      <c r="O493" s="35"/>
      <c r="P493" s="35"/>
      <c r="Q493" s="35"/>
      <c r="R493" s="35"/>
      <c r="S493" s="35"/>
      <c r="T493" s="35"/>
    </row>
    <row r="494" spans="1:21" ht="12" customHeight="1" x14ac:dyDescent="0.25">
      <c r="A494" s="35"/>
      <c r="B494" s="603" t="s">
        <v>61</v>
      </c>
      <c r="C494" s="603"/>
      <c r="D494" s="603"/>
      <c r="E494" s="36"/>
      <c r="F494" s="37"/>
      <c r="G494" s="35"/>
      <c r="H494" s="35"/>
      <c r="I494" s="35"/>
      <c r="J494" s="35"/>
      <c r="K494" s="35"/>
      <c r="L494" s="35"/>
      <c r="M494" s="35"/>
      <c r="N494" s="35"/>
      <c r="O494" s="35"/>
      <c r="P494" s="35"/>
      <c r="Q494" s="35"/>
      <c r="R494" s="35"/>
      <c r="S494" s="35"/>
      <c r="T494" s="35"/>
    </row>
    <row r="495" spans="1:21" ht="14.25" customHeight="1" x14ac:dyDescent="0.25">
      <c r="A495" s="35"/>
      <c r="B495" s="602" t="s">
        <v>60</v>
      </c>
      <c r="C495" s="602"/>
      <c r="D495" s="602"/>
      <c r="E495" s="36"/>
      <c r="F495" s="63" t="s">
        <v>64</v>
      </c>
      <c r="G495" s="35"/>
      <c r="H495" s="35"/>
      <c r="I495" s="35"/>
      <c r="J495" s="35"/>
      <c r="K495" s="35"/>
      <c r="L495" s="35"/>
      <c r="M495" s="35"/>
      <c r="N495" s="35"/>
      <c r="O495" s="35"/>
      <c r="P495" s="35"/>
      <c r="Q495" s="35"/>
      <c r="R495" s="35"/>
      <c r="S495" s="35"/>
      <c r="T495" s="35"/>
      <c r="U495" s="95" t="s">
        <v>74</v>
      </c>
    </row>
    <row r="496" spans="1:21" ht="12.75" customHeight="1" x14ac:dyDescent="0.25">
      <c r="A496" s="35"/>
      <c r="B496" s="603" t="s">
        <v>61</v>
      </c>
      <c r="C496" s="603"/>
      <c r="D496" s="603"/>
      <c r="G496" s="1"/>
      <c r="H496" s="1"/>
      <c r="I496" s="1"/>
      <c r="J496" s="1"/>
      <c r="K496" s="1"/>
      <c r="L496" s="1"/>
      <c r="M496" s="1"/>
      <c r="N496" s="1"/>
      <c r="O496" s="1"/>
      <c r="P496" s="1"/>
      <c r="Q496" s="1"/>
      <c r="R496" s="1"/>
      <c r="S496" s="1"/>
      <c r="T496" s="1"/>
    </row>
    <row r="497" spans="1:20" ht="12" customHeight="1" x14ac:dyDescent="0.25">
      <c r="A497" s="35"/>
      <c r="B497" s="437" t="s">
        <v>59</v>
      </c>
      <c r="G497" s="1"/>
      <c r="H497" s="1"/>
      <c r="I497" s="1"/>
      <c r="J497" s="1"/>
      <c r="K497" s="1"/>
      <c r="L497" s="1"/>
      <c r="M497" s="1"/>
      <c r="N497" s="1"/>
      <c r="O497" s="1"/>
      <c r="P497" s="1"/>
      <c r="Q497" s="1"/>
      <c r="R497" s="1"/>
      <c r="S497" s="1"/>
      <c r="T497" s="1"/>
    </row>
    <row r="498" spans="1:20" x14ac:dyDescent="0.25">
      <c r="A498" s="35"/>
      <c r="G498" s="1"/>
      <c r="H498" s="1"/>
      <c r="I498" s="1"/>
      <c r="J498" s="1"/>
      <c r="K498" s="1"/>
      <c r="L498" s="1"/>
      <c r="M498" s="1"/>
      <c r="N498" s="1"/>
      <c r="O498" s="1"/>
      <c r="P498" s="1"/>
      <c r="Q498" s="1"/>
      <c r="R498" s="1"/>
      <c r="S498" s="1"/>
      <c r="T498" s="1"/>
    </row>
    <row r="499" spans="1:20" x14ac:dyDescent="0.25">
      <c r="A499" s="35"/>
      <c r="G499" s="1"/>
      <c r="H499" s="1"/>
      <c r="I499" s="1"/>
      <c r="J499" s="1"/>
      <c r="K499" s="1"/>
      <c r="L499" s="1"/>
      <c r="M499" s="1"/>
      <c r="N499" s="1"/>
      <c r="O499" s="1"/>
      <c r="P499" s="1"/>
      <c r="Q499" s="1"/>
      <c r="R499" s="1"/>
      <c r="S499" s="1"/>
      <c r="T499" s="1"/>
    </row>
    <row r="502" spans="1:20" x14ac:dyDescent="0.25">
      <c r="B502" s="337" t="s">
        <v>192</v>
      </c>
    </row>
    <row r="503" spans="1:20" x14ac:dyDescent="0.25">
      <c r="B503" s="338" t="s">
        <v>193</v>
      </c>
    </row>
  </sheetData>
  <mergeCells count="1321">
    <mergeCell ref="B301:B302"/>
    <mergeCell ref="C301:C302"/>
    <mergeCell ref="E301:E302"/>
    <mergeCell ref="F301:F302"/>
    <mergeCell ref="G301:G302"/>
    <mergeCell ref="C460:C461"/>
    <mergeCell ref="G8:G9"/>
    <mergeCell ref="B10:C10"/>
    <mergeCell ref="A11:A12"/>
    <mergeCell ref="B11:B12"/>
    <mergeCell ref="C11:C12"/>
    <mergeCell ref="E11:E12"/>
    <mergeCell ref="F11:F12"/>
    <mergeCell ref="G11:G12"/>
    <mergeCell ref="A1:G1"/>
    <mergeCell ref="A2:G2"/>
    <mergeCell ref="A3:G3"/>
    <mergeCell ref="A4:G4"/>
    <mergeCell ref="B7:G7"/>
    <mergeCell ref="A8:A9"/>
    <mergeCell ref="B8:B9"/>
    <mergeCell ref="C8:C9"/>
    <mergeCell ref="E8:E9"/>
    <mergeCell ref="F8:F9"/>
    <mergeCell ref="A17:A18"/>
    <mergeCell ref="B17:B18"/>
    <mergeCell ref="C17:C18"/>
    <mergeCell ref="E17:E18"/>
    <mergeCell ref="F17:F18"/>
    <mergeCell ref="G17:G18"/>
    <mergeCell ref="A15:A16"/>
    <mergeCell ref="B15:B16"/>
    <mergeCell ref="C15:C16"/>
    <mergeCell ref="E15:E16"/>
    <mergeCell ref="F15:F16"/>
    <mergeCell ref="G15:G16"/>
    <mergeCell ref="A13:A14"/>
    <mergeCell ref="B13:B14"/>
    <mergeCell ref="C13:C14"/>
    <mergeCell ref="E13:E14"/>
    <mergeCell ref="F13:F14"/>
    <mergeCell ref="G13:G14"/>
    <mergeCell ref="B23:C23"/>
    <mergeCell ref="A24:A25"/>
    <mergeCell ref="B24:B25"/>
    <mergeCell ref="C24:C25"/>
    <mergeCell ref="E24:E25"/>
    <mergeCell ref="F24:F25"/>
    <mergeCell ref="A21:A22"/>
    <mergeCell ref="B21:B22"/>
    <mergeCell ref="C21:C22"/>
    <mergeCell ref="E21:E22"/>
    <mergeCell ref="F21:F22"/>
    <mergeCell ref="G21:G22"/>
    <mergeCell ref="A19:A20"/>
    <mergeCell ref="B19:B20"/>
    <mergeCell ref="C19:C20"/>
    <mergeCell ref="E19:E20"/>
    <mergeCell ref="F19:F20"/>
    <mergeCell ref="G19:G20"/>
    <mergeCell ref="G29:G30"/>
    <mergeCell ref="B31:B32"/>
    <mergeCell ref="C31:C32"/>
    <mergeCell ref="E31:E32"/>
    <mergeCell ref="F31:F32"/>
    <mergeCell ref="G31:G32"/>
    <mergeCell ref="B28:C28"/>
    <mergeCell ref="A29:A30"/>
    <mergeCell ref="B29:B30"/>
    <mergeCell ref="C29:C30"/>
    <mergeCell ref="E29:E30"/>
    <mergeCell ref="F29:F30"/>
    <mergeCell ref="G24:G25"/>
    <mergeCell ref="A26:A27"/>
    <mergeCell ref="B26:B27"/>
    <mergeCell ref="C26:C27"/>
    <mergeCell ref="E26:E27"/>
    <mergeCell ref="F26:F27"/>
    <mergeCell ref="G26:G27"/>
    <mergeCell ref="B35:B36"/>
    <mergeCell ref="C35:C36"/>
    <mergeCell ref="E35:E36"/>
    <mergeCell ref="F35:F36"/>
    <mergeCell ref="G35:G36"/>
    <mergeCell ref="A37:A38"/>
    <mergeCell ref="B37:B38"/>
    <mergeCell ref="C37:C38"/>
    <mergeCell ref="E37:E38"/>
    <mergeCell ref="F37:F38"/>
    <mergeCell ref="U31:W31"/>
    <mergeCell ref="A33:A34"/>
    <mergeCell ref="B33:B34"/>
    <mergeCell ref="C33:C34"/>
    <mergeCell ref="E33:E34"/>
    <mergeCell ref="F33:F34"/>
    <mergeCell ref="G33:G34"/>
    <mergeCell ref="A43:A44"/>
    <mergeCell ref="B43:B44"/>
    <mergeCell ref="C43:C44"/>
    <mergeCell ref="E43:E44"/>
    <mergeCell ref="F43:F44"/>
    <mergeCell ref="G43:G44"/>
    <mergeCell ref="A41:A42"/>
    <mergeCell ref="B41:B42"/>
    <mergeCell ref="C41:C42"/>
    <mergeCell ref="E41:E42"/>
    <mergeCell ref="F41:F42"/>
    <mergeCell ref="G41:G42"/>
    <mergeCell ref="G37:G38"/>
    <mergeCell ref="A39:A40"/>
    <mergeCell ref="B39:B40"/>
    <mergeCell ref="C39:C40"/>
    <mergeCell ref="E39:E40"/>
    <mergeCell ref="F39:F40"/>
    <mergeCell ref="G39:G40"/>
    <mergeCell ref="G47:G48"/>
    <mergeCell ref="A49:A50"/>
    <mergeCell ref="B49:B50"/>
    <mergeCell ref="C49:C50"/>
    <mergeCell ref="E49:E50"/>
    <mergeCell ref="F49:F50"/>
    <mergeCell ref="G49:G50"/>
    <mergeCell ref="B45:B46"/>
    <mergeCell ref="C45:C46"/>
    <mergeCell ref="E45:E46"/>
    <mergeCell ref="F45:F46"/>
    <mergeCell ref="G45:G46"/>
    <mergeCell ref="A47:A48"/>
    <mergeCell ref="B47:B48"/>
    <mergeCell ref="C47:C48"/>
    <mergeCell ref="E47:E48"/>
    <mergeCell ref="F47:F48"/>
    <mergeCell ref="B55:B56"/>
    <mergeCell ref="C55:C56"/>
    <mergeCell ref="E55:E56"/>
    <mergeCell ref="F55:F56"/>
    <mergeCell ref="G55:G56"/>
    <mergeCell ref="A57:A58"/>
    <mergeCell ref="B57:B58"/>
    <mergeCell ref="C57:C58"/>
    <mergeCell ref="E57:E58"/>
    <mergeCell ref="F57:F58"/>
    <mergeCell ref="A53:A54"/>
    <mergeCell ref="B53:B54"/>
    <mergeCell ref="C53:C54"/>
    <mergeCell ref="E53:E54"/>
    <mergeCell ref="F53:F54"/>
    <mergeCell ref="G53:G54"/>
    <mergeCell ref="A51:A52"/>
    <mergeCell ref="B51:B52"/>
    <mergeCell ref="C51:C52"/>
    <mergeCell ref="E51:E52"/>
    <mergeCell ref="F51:F52"/>
    <mergeCell ref="G51:G52"/>
    <mergeCell ref="B64:C64"/>
    <mergeCell ref="A65:A66"/>
    <mergeCell ref="B65:B66"/>
    <mergeCell ref="C65:C66"/>
    <mergeCell ref="E65:E66"/>
    <mergeCell ref="F65:F66"/>
    <mergeCell ref="A62:A63"/>
    <mergeCell ref="B62:B63"/>
    <mergeCell ref="C62:C63"/>
    <mergeCell ref="E62:E63"/>
    <mergeCell ref="F62:F63"/>
    <mergeCell ref="G62:G63"/>
    <mergeCell ref="G57:G58"/>
    <mergeCell ref="B59:C59"/>
    <mergeCell ref="A60:A61"/>
    <mergeCell ref="B60:B61"/>
    <mergeCell ref="C60:C61"/>
    <mergeCell ref="E60:E61"/>
    <mergeCell ref="F60:F61"/>
    <mergeCell ref="G60:G61"/>
    <mergeCell ref="B71:C71"/>
    <mergeCell ref="A72:A73"/>
    <mergeCell ref="B72:B73"/>
    <mergeCell ref="C72:C73"/>
    <mergeCell ref="E72:E73"/>
    <mergeCell ref="F72:F73"/>
    <mergeCell ref="A69:A70"/>
    <mergeCell ref="B69:B70"/>
    <mergeCell ref="C69:C70"/>
    <mergeCell ref="E69:E70"/>
    <mergeCell ref="F69:F70"/>
    <mergeCell ref="G69:G70"/>
    <mergeCell ref="G65:G66"/>
    <mergeCell ref="A67:A68"/>
    <mergeCell ref="B67:B68"/>
    <mergeCell ref="C67:C68"/>
    <mergeCell ref="E67:E68"/>
    <mergeCell ref="F67:F68"/>
    <mergeCell ref="G67:G68"/>
    <mergeCell ref="B76:B77"/>
    <mergeCell ref="C76:C77"/>
    <mergeCell ref="E76:E77"/>
    <mergeCell ref="F76:F77"/>
    <mergeCell ref="G76:G77"/>
    <mergeCell ref="B78:B79"/>
    <mergeCell ref="C78:C79"/>
    <mergeCell ref="E78:E79"/>
    <mergeCell ref="F78:F79"/>
    <mergeCell ref="G78:G79"/>
    <mergeCell ref="G72:G73"/>
    <mergeCell ref="A74:A75"/>
    <mergeCell ref="B74:B75"/>
    <mergeCell ref="C74:C75"/>
    <mergeCell ref="E74:E75"/>
    <mergeCell ref="F74:F75"/>
    <mergeCell ref="G74:G75"/>
    <mergeCell ref="U83:X83"/>
    <mergeCell ref="A85:A86"/>
    <mergeCell ref="B85:B86"/>
    <mergeCell ref="C85:C86"/>
    <mergeCell ref="E85:E86"/>
    <mergeCell ref="F85:F86"/>
    <mergeCell ref="G85:G86"/>
    <mergeCell ref="A83:A84"/>
    <mergeCell ref="B83:B84"/>
    <mergeCell ref="C83:C84"/>
    <mergeCell ref="E83:E84"/>
    <mergeCell ref="F83:F84"/>
    <mergeCell ref="G83:G84"/>
    <mergeCell ref="B80:B81"/>
    <mergeCell ref="C80:C81"/>
    <mergeCell ref="E80:E81"/>
    <mergeCell ref="F80:F81"/>
    <mergeCell ref="G80:G81"/>
    <mergeCell ref="B82:C82"/>
    <mergeCell ref="A93:A94"/>
    <mergeCell ref="B93:B94"/>
    <mergeCell ref="C93:C94"/>
    <mergeCell ref="E93:E94"/>
    <mergeCell ref="F93:F94"/>
    <mergeCell ref="G93:G94"/>
    <mergeCell ref="B90:B91"/>
    <mergeCell ref="C90:C91"/>
    <mergeCell ref="E90:E91"/>
    <mergeCell ref="F90:F91"/>
    <mergeCell ref="G90:G91"/>
    <mergeCell ref="B92:C92"/>
    <mergeCell ref="A88:A89"/>
    <mergeCell ref="B88:B89"/>
    <mergeCell ref="C88:C89"/>
    <mergeCell ref="E88:E89"/>
    <mergeCell ref="F88:F89"/>
    <mergeCell ref="G88:G89"/>
    <mergeCell ref="B99:B100"/>
    <mergeCell ref="E99:E100"/>
    <mergeCell ref="F99:F100"/>
    <mergeCell ref="G99:G100"/>
    <mergeCell ref="A101:A102"/>
    <mergeCell ref="B101:B102"/>
    <mergeCell ref="E101:E102"/>
    <mergeCell ref="F101:F102"/>
    <mergeCell ref="G101:G102"/>
    <mergeCell ref="B95:B96"/>
    <mergeCell ref="C95:C96"/>
    <mergeCell ref="E95:E96"/>
    <mergeCell ref="F95:F96"/>
    <mergeCell ref="G95:G96"/>
    <mergeCell ref="B97:B98"/>
    <mergeCell ref="E97:E98"/>
    <mergeCell ref="F97:F98"/>
    <mergeCell ref="G97:G98"/>
    <mergeCell ref="A109:A110"/>
    <mergeCell ref="B109:B110"/>
    <mergeCell ref="C109:C110"/>
    <mergeCell ref="E109:E110"/>
    <mergeCell ref="F109:F110"/>
    <mergeCell ref="G109:G110"/>
    <mergeCell ref="G105:G106"/>
    <mergeCell ref="B107:B108"/>
    <mergeCell ref="C107:C108"/>
    <mergeCell ref="E107:E108"/>
    <mergeCell ref="F107:F108"/>
    <mergeCell ref="G107:G108"/>
    <mergeCell ref="A103:A104"/>
    <mergeCell ref="B103:B104"/>
    <mergeCell ref="E103:E104"/>
    <mergeCell ref="F103:F104"/>
    <mergeCell ref="G103:G104"/>
    <mergeCell ref="A105:A106"/>
    <mergeCell ref="B105:B106"/>
    <mergeCell ref="C105:C106"/>
    <mergeCell ref="E105:E106"/>
    <mergeCell ref="F105:F106"/>
    <mergeCell ref="A117:A118"/>
    <mergeCell ref="B117:B118"/>
    <mergeCell ref="C117:C118"/>
    <mergeCell ref="E117:E118"/>
    <mergeCell ref="F117:F118"/>
    <mergeCell ref="G117:G118"/>
    <mergeCell ref="G113:G114"/>
    <mergeCell ref="A115:A116"/>
    <mergeCell ref="B115:B116"/>
    <mergeCell ref="E115:E116"/>
    <mergeCell ref="F115:F116"/>
    <mergeCell ref="G115:G116"/>
    <mergeCell ref="B111:B112"/>
    <mergeCell ref="C111:C112"/>
    <mergeCell ref="E111:E112"/>
    <mergeCell ref="F111:F112"/>
    <mergeCell ref="G111:G112"/>
    <mergeCell ref="A113:A114"/>
    <mergeCell ref="B113:B114"/>
    <mergeCell ref="C113:C114"/>
    <mergeCell ref="E113:E114"/>
    <mergeCell ref="F113:F114"/>
    <mergeCell ref="A124:A125"/>
    <mergeCell ref="B124:B125"/>
    <mergeCell ref="C124:C125"/>
    <mergeCell ref="E124:E125"/>
    <mergeCell ref="F124:F125"/>
    <mergeCell ref="G124:G125"/>
    <mergeCell ref="A122:A123"/>
    <mergeCell ref="B122:B123"/>
    <mergeCell ref="C122:C123"/>
    <mergeCell ref="E122:E123"/>
    <mergeCell ref="F122:F123"/>
    <mergeCell ref="G122:G123"/>
    <mergeCell ref="B119:B120"/>
    <mergeCell ref="C119:C120"/>
    <mergeCell ref="E119:E120"/>
    <mergeCell ref="F119:F120"/>
    <mergeCell ref="G119:G120"/>
    <mergeCell ref="B121:C121"/>
    <mergeCell ref="G128:G129"/>
    <mergeCell ref="A130:A131"/>
    <mergeCell ref="B130:B131"/>
    <mergeCell ref="C130:C131"/>
    <mergeCell ref="E130:E131"/>
    <mergeCell ref="F130:F131"/>
    <mergeCell ref="G130:G131"/>
    <mergeCell ref="B126:B127"/>
    <mergeCell ref="C126:C127"/>
    <mergeCell ref="E126:E127"/>
    <mergeCell ref="F126:F127"/>
    <mergeCell ref="G126:G127"/>
    <mergeCell ref="A128:A129"/>
    <mergeCell ref="B128:B129"/>
    <mergeCell ref="C128:C129"/>
    <mergeCell ref="E128:E129"/>
    <mergeCell ref="F128:F129"/>
    <mergeCell ref="A136:A137"/>
    <mergeCell ref="B136:B137"/>
    <mergeCell ref="C136:C137"/>
    <mergeCell ref="E136:E137"/>
    <mergeCell ref="F136:F137"/>
    <mergeCell ref="G136:G137"/>
    <mergeCell ref="A134:A135"/>
    <mergeCell ref="B134:B135"/>
    <mergeCell ref="C134:C135"/>
    <mergeCell ref="E134:E135"/>
    <mergeCell ref="F134:F135"/>
    <mergeCell ref="G134:G135"/>
    <mergeCell ref="A132:A133"/>
    <mergeCell ref="B132:B133"/>
    <mergeCell ref="C132:C133"/>
    <mergeCell ref="E132:E133"/>
    <mergeCell ref="F132:F133"/>
    <mergeCell ref="G132:G133"/>
    <mergeCell ref="U140:V140"/>
    <mergeCell ref="A142:A143"/>
    <mergeCell ref="B142:B143"/>
    <mergeCell ref="C142:C143"/>
    <mergeCell ref="E142:E143"/>
    <mergeCell ref="F142:F143"/>
    <mergeCell ref="G142:G143"/>
    <mergeCell ref="A140:A141"/>
    <mergeCell ref="B140:B141"/>
    <mergeCell ref="C140:C141"/>
    <mergeCell ref="E140:E141"/>
    <mergeCell ref="F140:F141"/>
    <mergeCell ref="G140:G141"/>
    <mergeCell ref="A138:A139"/>
    <mergeCell ref="B138:B139"/>
    <mergeCell ref="C138:C139"/>
    <mergeCell ref="E138:E139"/>
    <mergeCell ref="F138:F139"/>
    <mergeCell ref="G138:G139"/>
    <mergeCell ref="A150:A151"/>
    <mergeCell ref="B150:B151"/>
    <mergeCell ref="C150:C151"/>
    <mergeCell ref="E150:E151"/>
    <mergeCell ref="F150:F151"/>
    <mergeCell ref="G150:G151"/>
    <mergeCell ref="A148:A149"/>
    <mergeCell ref="B148:B149"/>
    <mergeCell ref="C148:C149"/>
    <mergeCell ref="E148:E149"/>
    <mergeCell ref="F148:F149"/>
    <mergeCell ref="G148:G149"/>
    <mergeCell ref="U144:W144"/>
    <mergeCell ref="A146:A147"/>
    <mergeCell ref="B146:B147"/>
    <mergeCell ref="C146:C147"/>
    <mergeCell ref="E146:E147"/>
    <mergeCell ref="F146:F147"/>
    <mergeCell ref="G146:G147"/>
    <mergeCell ref="U146:W146"/>
    <mergeCell ref="A144:A145"/>
    <mergeCell ref="B144:B145"/>
    <mergeCell ref="C144:C145"/>
    <mergeCell ref="E144:E145"/>
    <mergeCell ref="F144:F145"/>
    <mergeCell ref="G144:G145"/>
    <mergeCell ref="A158:A159"/>
    <mergeCell ref="B158:B159"/>
    <mergeCell ref="C158:C159"/>
    <mergeCell ref="E158:E159"/>
    <mergeCell ref="F158:F159"/>
    <mergeCell ref="G158:G159"/>
    <mergeCell ref="A156:A157"/>
    <mergeCell ref="B156:B157"/>
    <mergeCell ref="C156:C157"/>
    <mergeCell ref="E156:E157"/>
    <mergeCell ref="F156:F157"/>
    <mergeCell ref="G156:G157"/>
    <mergeCell ref="U152:W152"/>
    <mergeCell ref="B154:B155"/>
    <mergeCell ref="C154:C155"/>
    <mergeCell ref="E154:E155"/>
    <mergeCell ref="F154:F155"/>
    <mergeCell ref="G154:G155"/>
    <mergeCell ref="A152:A153"/>
    <mergeCell ref="B152:B153"/>
    <mergeCell ref="C152:C153"/>
    <mergeCell ref="E152:E153"/>
    <mergeCell ref="F152:F153"/>
    <mergeCell ref="G152:G153"/>
    <mergeCell ref="B164:B165"/>
    <mergeCell ref="C164:C165"/>
    <mergeCell ref="E164:E165"/>
    <mergeCell ref="F164:F165"/>
    <mergeCell ref="G164:G165"/>
    <mergeCell ref="B166:B167"/>
    <mergeCell ref="C166:C167"/>
    <mergeCell ref="E166:E167"/>
    <mergeCell ref="F166:F167"/>
    <mergeCell ref="G166:G167"/>
    <mergeCell ref="A162:A163"/>
    <mergeCell ref="B162:B163"/>
    <mergeCell ref="C162:C163"/>
    <mergeCell ref="E162:E163"/>
    <mergeCell ref="F162:F163"/>
    <mergeCell ref="G162:G163"/>
    <mergeCell ref="A160:A161"/>
    <mergeCell ref="B160:B161"/>
    <mergeCell ref="C160:C161"/>
    <mergeCell ref="E160:E161"/>
    <mergeCell ref="F160:F161"/>
    <mergeCell ref="G160:G161"/>
    <mergeCell ref="A172:A173"/>
    <mergeCell ref="B172:B173"/>
    <mergeCell ref="C172:C173"/>
    <mergeCell ref="E172:E173"/>
    <mergeCell ref="F172:F173"/>
    <mergeCell ref="G172:G173"/>
    <mergeCell ref="A170:A171"/>
    <mergeCell ref="B170:B171"/>
    <mergeCell ref="C170:C171"/>
    <mergeCell ref="E170:E171"/>
    <mergeCell ref="F170:F171"/>
    <mergeCell ref="G170:G171"/>
    <mergeCell ref="A168:A169"/>
    <mergeCell ref="B168:B169"/>
    <mergeCell ref="C168:C169"/>
    <mergeCell ref="E168:E169"/>
    <mergeCell ref="F168:F169"/>
    <mergeCell ref="G168:G169"/>
    <mergeCell ref="A178:A179"/>
    <mergeCell ref="B178:B179"/>
    <mergeCell ref="C178:C179"/>
    <mergeCell ref="E178:E179"/>
    <mergeCell ref="F178:F179"/>
    <mergeCell ref="G178:G179"/>
    <mergeCell ref="A176:A177"/>
    <mergeCell ref="B176:B177"/>
    <mergeCell ref="C176:C177"/>
    <mergeCell ref="E176:E177"/>
    <mergeCell ref="F176:F177"/>
    <mergeCell ref="G176:G177"/>
    <mergeCell ref="A174:A175"/>
    <mergeCell ref="B174:B175"/>
    <mergeCell ref="C174:C175"/>
    <mergeCell ref="E174:E175"/>
    <mergeCell ref="F174:F175"/>
    <mergeCell ref="G174:G175"/>
    <mergeCell ref="A184:A185"/>
    <mergeCell ref="B184:B185"/>
    <mergeCell ref="C184:C185"/>
    <mergeCell ref="E184:E185"/>
    <mergeCell ref="F184:F185"/>
    <mergeCell ref="G184:G185"/>
    <mergeCell ref="A182:A183"/>
    <mergeCell ref="B182:B183"/>
    <mergeCell ref="C182:C183"/>
    <mergeCell ref="E182:E183"/>
    <mergeCell ref="F182:F183"/>
    <mergeCell ref="G182:G183"/>
    <mergeCell ref="A180:A181"/>
    <mergeCell ref="B180:B181"/>
    <mergeCell ref="C180:C181"/>
    <mergeCell ref="E180:E181"/>
    <mergeCell ref="F180:F181"/>
    <mergeCell ref="G180:G181"/>
    <mergeCell ref="A190:A191"/>
    <mergeCell ref="B190:B191"/>
    <mergeCell ref="C190:C191"/>
    <mergeCell ref="E190:E191"/>
    <mergeCell ref="F190:F191"/>
    <mergeCell ref="G190:G191"/>
    <mergeCell ref="A188:A189"/>
    <mergeCell ref="B188:B189"/>
    <mergeCell ref="C188:C189"/>
    <mergeCell ref="E188:E189"/>
    <mergeCell ref="F188:F189"/>
    <mergeCell ref="G188:G189"/>
    <mergeCell ref="A186:A187"/>
    <mergeCell ref="B186:B187"/>
    <mergeCell ref="C186:C187"/>
    <mergeCell ref="E186:E187"/>
    <mergeCell ref="F186:F187"/>
    <mergeCell ref="G186:G187"/>
    <mergeCell ref="G195:G196"/>
    <mergeCell ref="U195:Y195"/>
    <mergeCell ref="B197:B198"/>
    <mergeCell ref="C197:C198"/>
    <mergeCell ref="E197:E198"/>
    <mergeCell ref="F197:F198"/>
    <mergeCell ref="G197:G198"/>
    <mergeCell ref="U197:W197"/>
    <mergeCell ref="B194:C194"/>
    <mergeCell ref="A195:A196"/>
    <mergeCell ref="B195:B196"/>
    <mergeCell ref="C195:C196"/>
    <mergeCell ref="E195:E196"/>
    <mergeCell ref="F195:F196"/>
    <mergeCell ref="A192:A193"/>
    <mergeCell ref="B192:B193"/>
    <mergeCell ref="C192:C193"/>
    <mergeCell ref="E192:E193"/>
    <mergeCell ref="F192:F193"/>
    <mergeCell ref="G192:G193"/>
    <mergeCell ref="A205:A206"/>
    <mergeCell ref="B205:B206"/>
    <mergeCell ref="C205:C206"/>
    <mergeCell ref="E205:E206"/>
    <mergeCell ref="F205:F206"/>
    <mergeCell ref="G205:G206"/>
    <mergeCell ref="G200:G201"/>
    <mergeCell ref="B202:C202"/>
    <mergeCell ref="A203:A204"/>
    <mergeCell ref="B203:B204"/>
    <mergeCell ref="C203:C204"/>
    <mergeCell ref="E203:E204"/>
    <mergeCell ref="F203:F204"/>
    <mergeCell ref="G203:G204"/>
    <mergeCell ref="B199:C199"/>
    <mergeCell ref="A200:A201"/>
    <mergeCell ref="B200:B201"/>
    <mergeCell ref="C200:C201"/>
    <mergeCell ref="E200:E201"/>
    <mergeCell ref="F200:F201"/>
    <mergeCell ref="B211:C211"/>
    <mergeCell ref="A212:A213"/>
    <mergeCell ref="B212:B213"/>
    <mergeCell ref="C212:C213"/>
    <mergeCell ref="E212:E213"/>
    <mergeCell ref="F212:F213"/>
    <mergeCell ref="A209:A210"/>
    <mergeCell ref="B209:B210"/>
    <mergeCell ref="C209:C210"/>
    <mergeCell ref="E209:E210"/>
    <mergeCell ref="F209:F210"/>
    <mergeCell ref="G209:G210"/>
    <mergeCell ref="A207:A208"/>
    <mergeCell ref="B207:B208"/>
    <mergeCell ref="C207:C208"/>
    <mergeCell ref="E207:E208"/>
    <mergeCell ref="F207:F208"/>
    <mergeCell ref="G207:G208"/>
    <mergeCell ref="A219:A220"/>
    <mergeCell ref="B219:B220"/>
    <mergeCell ref="C219:C220"/>
    <mergeCell ref="E219:E220"/>
    <mergeCell ref="F219:F220"/>
    <mergeCell ref="G219:G220"/>
    <mergeCell ref="A217:A218"/>
    <mergeCell ref="B217:B218"/>
    <mergeCell ref="C217:C218"/>
    <mergeCell ref="E217:E218"/>
    <mergeCell ref="F217:F218"/>
    <mergeCell ref="G217:G218"/>
    <mergeCell ref="G212:G213"/>
    <mergeCell ref="B214:C214"/>
    <mergeCell ref="A215:A216"/>
    <mergeCell ref="B215:B216"/>
    <mergeCell ref="C215:C216"/>
    <mergeCell ref="E215:E216"/>
    <mergeCell ref="F215:F216"/>
    <mergeCell ref="G215:G216"/>
    <mergeCell ref="A227:A228"/>
    <mergeCell ref="B227:B228"/>
    <mergeCell ref="C227:C228"/>
    <mergeCell ref="E227:E228"/>
    <mergeCell ref="F227:F228"/>
    <mergeCell ref="G227:G228"/>
    <mergeCell ref="G222:G223"/>
    <mergeCell ref="A224:A225"/>
    <mergeCell ref="B224:B225"/>
    <mergeCell ref="C224:C225"/>
    <mergeCell ref="E224:E225"/>
    <mergeCell ref="F224:F225"/>
    <mergeCell ref="G224:G225"/>
    <mergeCell ref="B221:C221"/>
    <mergeCell ref="A222:A223"/>
    <mergeCell ref="B222:B223"/>
    <mergeCell ref="C222:C223"/>
    <mergeCell ref="E222:E223"/>
    <mergeCell ref="F222:F223"/>
    <mergeCell ref="B234:C234"/>
    <mergeCell ref="A235:A236"/>
    <mergeCell ref="B235:B236"/>
    <mergeCell ref="C235:C236"/>
    <mergeCell ref="E235:E236"/>
    <mergeCell ref="F235:F236"/>
    <mergeCell ref="A232:A233"/>
    <mergeCell ref="B232:B233"/>
    <mergeCell ref="C232:C233"/>
    <mergeCell ref="E232:E233"/>
    <mergeCell ref="F232:F233"/>
    <mergeCell ref="G232:G233"/>
    <mergeCell ref="A230:A231"/>
    <mergeCell ref="B230:B231"/>
    <mergeCell ref="C230:C231"/>
    <mergeCell ref="E230:E231"/>
    <mergeCell ref="F230:F231"/>
    <mergeCell ref="G230:G231"/>
    <mergeCell ref="B241:C241"/>
    <mergeCell ref="A242:A243"/>
    <mergeCell ref="B242:B243"/>
    <mergeCell ref="E242:E243"/>
    <mergeCell ref="F242:F243"/>
    <mergeCell ref="G242:G243"/>
    <mergeCell ref="A239:A240"/>
    <mergeCell ref="B239:B240"/>
    <mergeCell ref="C239:C240"/>
    <mergeCell ref="E239:E240"/>
    <mergeCell ref="F239:F240"/>
    <mergeCell ref="G239:G240"/>
    <mergeCell ref="G235:G236"/>
    <mergeCell ref="A237:A238"/>
    <mergeCell ref="B237:B238"/>
    <mergeCell ref="C237:C238"/>
    <mergeCell ref="E237:E238"/>
    <mergeCell ref="F237:F238"/>
    <mergeCell ref="G237:G238"/>
    <mergeCell ref="A249:A250"/>
    <mergeCell ref="B249:B250"/>
    <mergeCell ref="C249:C250"/>
    <mergeCell ref="E249:E250"/>
    <mergeCell ref="F249:F250"/>
    <mergeCell ref="G249:G250"/>
    <mergeCell ref="G245:G246"/>
    <mergeCell ref="U245:X245"/>
    <mergeCell ref="A247:A248"/>
    <mergeCell ref="B247:B248"/>
    <mergeCell ref="C247:C248"/>
    <mergeCell ref="E247:E248"/>
    <mergeCell ref="F247:F248"/>
    <mergeCell ref="G247:G248"/>
    <mergeCell ref="B244:C244"/>
    <mergeCell ref="A245:A246"/>
    <mergeCell ref="B245:B246"/>
    <mergeCell ref="C245:C246"/>
    <mergeCell ref="E245:E246"/>
    <mergeCell ref="F245:F246"/>
    <mergeCell ref="B256:C256"/>
    <mergeCell ref="A257:A258"/>
    <mergeCell ref="B257:B258"/>
    <mergeCell ref="C257:C258"/>
    <mergeCell ref="E257:E258"/>
    <mergeCell ref="F257:F258"/>
    <mergeCell ref="B253:C253"/>
    <mergeCell ref="A254:A255"/>
    <mergeCell ref="B254:B255"/>
    <mergeCell ref="E254:E255"/>
    <mergeCell ref="F254:F255"/>
    <mergeCell ref="G254:G255"/>
    <mergeCell ref="A251:A252"/>
    <mergeCell ref="B251:B252"/>
    <mergeCell ref="C251:C252"/>
    <mergeCell ref="E251:E252"/>
    <mergeCell ref="F251:F252"/>
    <mergeCell ref="G251:G252"/>
    <mergeCell ref="A263:A264"/>
    <mergeCell ref="B263:B264"/>
    <mergeCell ref="C263:C264"/>
    <mergeCell ref="E263:E264"/>
    <mergeCell ref="F263:F264"/>
    <mergeCell ref="G263:G264"/>
    <mergeCell ref="A261:A262"/>
    <mergeCell ref="B261:B262"/>
    <mergeCell ref="C261:C262"/>
    <mergeCell ref="E261:E262"/>
    <mergeCell ref="F261:F262"/>
    <mergeCell ref="G261:G262"/>
    <mergeCell ref="G257:G258"/>
    <mergeCell ref="A259:A260"/>
    <mergeCell ref="B259:B260"/>
    <mergeCell ref="C259:C260"/>
    <mergeCell ref="E259:E260"/>
    <mergeCell ref="F259:F260"/>
    <mergeCell ref="G259:G260"/>
    <mergeCell ref="A269:A270"/>
    <mergeCell ref="B269:B270"/>
    <mergeCell ref="C269:C270"/>
    <mergeCell ref="E269:E270"/>
    <mergeCell ref="F269:F270"/>
    <mergeCell ref="G269:G270"/>
    <mergeCell ref="A267:A268"/>
    <mergeCell ref="B267:B268"/>
    <mergeCell ref="C267:C268"/>
    <mergeCell ref="E267:E268"/>
    <mergeCell ref="F267:F268"/>
    <mergeCell ref="G267:G268"/>
    <mergeCell ref="A265:A266"/>
    <mergeCell ref="B265:B266"/>
    <mergeCell ref="C265:C266"/>
    <mergeCell ref="E265:E266"/>
    <mergeCell ref="F265:F266"/>
    <mergeCell ref="G265:G266"/>
    <mergeCell ref="A275:A276"/>
    <mergeCell ref="B275:B276"/>
    <mergeCell ref="C275:C276"/>
    <mergeCell ref="E275:E276"/>
    <mergeCell ref="F275:F276"/>
    <mergeCell ref="G275:G276"/>
    <mergeCell ref="A273:A274"/>
    <mergeCell ref="B273:B274"/>
    <mergeCell ref="C273:C274"/>
    <mergeCell ref="E273:E274"/>
    <mergeCell ref="F273:F274"/>
    <mergeCell ref="G273:G274"/>
    <mergeCell ref="A271:A272"/>
    <mergeCell ref="B271:B272"/>
    <mergeCell ref="C271:C272"/>
    <mergeCell ref="E271:E272"/>
    <mergeCell ref="F271:F272"/>
    <mergeCell ref="G271:G272"/>
    <mergeCell ref="A281:A282"/>
    <mergeCell ref="B281:B282"/>
    <mergeCell ref="C281:C282"/>
    <mergeCell ref="E281:E282"/>
    <mergeCell ref="F281:F282"/>
    <mergeCell ref="G281:G282"/>
    <mergeCell ref="A279:A280"/>
    <mergeCell ref="B279:B280"/>
    <mergeCell ref="C279:C280"/>
    <mergeCell ref="E279:E280"/>
    <mergeCell ref="F279:F280"/>
    <mergeCell ref="G279:G280"/>
    <mergeCell ref="A277:A278"/>
    <mergeCell ref="B277:B278"/>
    <mergeCell ref="C277:C278"/>
    <mergeCell ref="E277:E278"/>
    <mergeCell ref="F277:F278"/>
    <mergeCell ref="G277:G278"/>
    <mergeCell ref="A287:A288"/>
    <mergeCell ref="B287:B288"/>
    <mergeCell ref="C287:C288"/>
    <mergeCell ref="E287:E288"/>
    <mergeCell ref="F287:F288"/>
    <mergeCell ref="G287:G288"/>
    <mergeCell ref="A285:A286"/>
    <mergeCell ref="B285:B286"/>
    <mergeCell ref="C285:C286"/>
    <mergeCell ref="E285:E286"/>
    <mergeCell ref="F285:F286"/>
    <mergeCell ref="G285:G286"/>
    <mergeCell ref="A283:A284"/>
    <mergeCell ref="B283:B284"/>
    <mergeCell ref="C283:C284"/>
    <mergeCell ref="E283:E284"/>
    <mergeCell ref="F283:F284"/>
    <mergeCell ref="G283:G284"/>
    <mergeCell ref="A293:A294"/>
    <mergeCell ref="B293:B294"/>
    <mergeCell ref="C293:C294"/>
    <mergeCell ref="E293:E294"/>
    <mergeCell ref="F293:F294"/>
    <mergeCell ref="G293:G294"/>
    <mergeCell ref="A291:A292"/>
    <mergeCell ref="B291:B292"/>
    <mergeCell ref="C291:C292"/>
    <mergeCell ref="E291:E292"/>
    <mergeCell ref="F291:F292"/>
    <mergeCell ref="G291:G292"/>
    <mergeCell ref="A289:A290"/>
    <mergeCell ref="B289:B290"/>
    <mergeCell ref="C289:C290"/>
    <mergeCell ref="E289:E290"/>
    <mergeCell ref="F289:F290"/>
    <mergeCell ref="G289:G290"/>
    <mergeCell ref="A299:A300"/>
    <mergeCell ref="B299:B300"/>
    <mergeCell ref="C299:C300"/>
    <mergeCell ref="E299:E300"/>
    <mergeCell ref="F299:F300"/>
    <mergeCell ref="G299:G300"/>
    <mergeCell ref="A297:A298"/>
    <mergeCell ref="B297:B298"/>
    <mergeCell ref="C297:C298"/>
    <mergeCell ref="E297:E298"/>
    <mergeCell ref="F297:F298"/>
    <mergeCell ref="G297:G298"/>
    <mergeCell ref="A295:A296"/>
    <mergeCell ref="B295:B296"/>
    <mergeCell ref="C295:C296"/>
    <mergeCell ref="E295:E296"/>
    <mergeCell ref="F295:F296"/>
    <mergeCell ref="G295:G296"/>
    <mergeCell ref="A307:A308"/>
    <mergeCell ref="B307:B308"/>
    <mergeCell ref="C307:C308"/>
    <mergeCell ref="E307:E308"/>
    <mergeCell ref="F307:F308"/>
    <mergeCell ref="G307:G308"/>
    <mergeCell ref="A305:A306"/>
    <mergeCell ref="B305:B306"/>
    <mergeCell ref="C305:C306"/>
    <mergeCell ref="E305:E306"/>
    <mergeCell ref="F305:F306"/>
    <mergeCell ref="G305:G306"/>
    <mergeCell ref="A303:A304"/>
    <mergeCell ref="B303:B304"/>
    <mergeCell ref="C303:C304"/>
    <mergeCell ref="E303:E304"/>
    <mergeCell ref="F303:F304"/>
    <mergeCell ref="G303:G304"/>
    <mergeCell ref="B316:C316"/>
    <mergeCell ref="A317:A318"/>
    <mergeCell ref="B317:B318"/>
    <mergeCell ref="C317:C318"/>
    <mergeCell ref="E317:E318"/>
    <mergeCell ref="F317:F318"/>
    <mergeCell ref="B313:C313"/>
    <mergeCell ref="A314:A315"/>
    <mergeCell ref="B314:B315"/>
    <mergeCell ref="E314:E315"/>
    <mergeCell ref="F314:F315"/>
    <mergeCell ref="G314:G315"/>
    <mergeCell ref="A309:A310"/>
    <mergeCell ref="B309:B310"/>
    <mergeCell ref="C309:C310"/>
    <mergeCell ref="E309:E310"/>
    <mergeCell ref="F309:F310"/>
    <mergeCell ref="A311:A312"/>
    <mergeCell ref="B311:B312"/>
    <mergeCell ref="C311:C312"/>
    <mergeCell ref="E311:E312"/>
    <mergeCell ref="F311:F312"/>
    <mergeCell ref="B323:C323"/>
    <mergeCell ref="A324:A325"/>
    <mergeCell ref="B324:B325"/>
    <mergeCell ref="C324:C325"/>
    <mergeCell ref="E324:E325"/>
    <mergeCell ref="F324:F325"/>
    <mergeCell ref="A321:A322"/>
    <mergeCell ref="B321:B322"/>
    <mergeCell ref="C321:C322"/>
    <mergeCell ref="E321:E322"/>
    <mergeCell ref="F321:F322"/>
    <mergeCell ref="G321:G322"/>
    <mergeCell ref="G317:G318"/>
    <mergeCell ref="A319:A320"/>
    <mergeCell ref="B319:B320"/>
    <mergeCell ref="C319:C320"/>
    <mergeCell ref="E319:E320"/>
    <mergeCell ref="F319:F320"/>
    <mergeCell ref="G319:G320"/>
    <mergeCell ref="A330:A331"/>
    <mergeCell ref="B330:B331"/>
    <mergeCell ref="C330:C331"/>
    <mergeCell ref="E330:E331"/>
    <mergeCell ref="F330:F331"/>
    <mergeCell ref="G330:G331"/>
    <mergeCell ref="A328:A329"/>
    <mergeCell ref="B328:B329"/>
    <mergeCell ref="C328:C329"/>
    <mergeCell ref="E328:E329"/>
    <mergeCell ref="F328:F329"/>
    <mergeCell ref="G328:G329"/>
    <mergeCell ref="G324:G325"/>
    <mergeCell ref="A326:A327"/>
    <mergeCell ref="B326:B327"/>
    <mergeCell ref="C326:C327"/>
    <mergeCell ref="E326:E327"/>
    <mergeCell ref="F326:F327"/>
    <mergeCell ref="G326:G327"/>
    <mergeCell ref="A338:A339"/>
    <mergeCell ref="B338:B339"/>
    <mergeCell ref="C338:C339"/>
    <mergeCell ref="E338:E339"/>
    <mergeCell ref="F338:F339"/>
    <mergeCell ref="G338:G339"/>
    <mergeCell ref="A336:A337"/>
    <mergeCell ref="B336:B337"/>
    <mergeCell ref="C336:C337"/>
    <mergeCell ref="E336:E337"/>
    <mergeCell ref="F336:F337"/>
    <mergeCell ref="G336:G337"/>
    <mergeCell ref="U332:W332"/>
    <mergeCell ref="A334:A335"/>
    <mergeCell ref="B334:B335"/>
    <mergeCell ref="C334:C335"/>
    <mergeCell ref="E334:E335"/>
    <mergeCell ref="F334:F335"/>
    <mergeCell ref="G334:G335"/>
    <mergeCell ref="A332:A333"/>
    <mergeCell ref="B332:B333"/>
    <mergeCell ref="C332:C333"/>
    <mergeCell ref="E332:E333"/>
    <mergeCell ref="F332:F333"/>
    <mergeCell ref="G332:G333"/>
    <mergeCell ref="A344:A345"/>
    <mergeCell ref="B344:B345"/>
    <mergeCell ref="C344:C345"/>
    <mergeCell ref="E344:E345"/>
    <mergeCell ref="F344:F345"/>
    <mergeCell ref="G344:G345"/>
    <mergeCell ref="A342:A343"/>
    <mergeCell ref="B342:B343"/>
    <mergeCell ref="C342:C343"/>
    <mergeCell ref="E342:E343"/>
    <mergeCell ref="F342:F343"/>
    <mergeCell ref="G342:G343"/>
    <mergeCell ref="A340:A341"/>
    <mergeCell ref="B340:B341"/>
    <mergeCell ref="C340:C341"/>
    <mergeCell ref="E340:E341"/>
    <mergeCell ref="F340:F341"/>
    <mergeCell ref="G340:G341"/>
    <mergeCell ref="B352:C352"/>
    <mergeCell ref="A353:A354"/>
    <mergeCell ref="B353:B354"/>
    <mergeCell ref="C353:C354"/>
    <mergeCell ref="E353:E354"/>
    <mergeCell ref="F353:F354"/>
    <mergeCell ref="G347:G348"/>
    <mergeCell ref="B349:C349"/>
    <mergeCell ref="A350:A351"/>
    <mergeCell ref="B350:B351"/>
    <mergeCell ref="C350:C351"/>
    <mergeCell ref="E350:E351"/>
    <mergeCell ref="F350:F351"/>
    <mergeCell ref="G350:G351"/>
    <mergeCell ref="B346:C346"/>
    <mergeCell ref="A347:A348"/>
    <mergeCell ref="B347:B348"/>
    <mergeCell ref="C347:C348"/>
    <mergeCell ref="E347:E348"/>
    <mergeCell ref="F347:F348"/>
    <mergeCell ref="B359:C359"/>
    <mergeCell ref="A360:A361"/>
    <mergeCell ref="B360:B361"/>
    <mergeCell ref="C360:C361"/>
    <mergeCell ref="E360:E361"/>
    <mergeCell ref="F360:F361"/>
    <mergeCell ref="A357:A358"/>
    <mergeCell ref="B357:B358"/>
    <mergeCell ref="C357:C358"/>
    <mergeCell ref="E357:E358"/>
    <mergeCell ref="F357:F358"/>
    <mergeCell ref="G357:G358"/>
    <mergeCell ref="G353:G354"/>
    <mergeCell ref="A355:A356"/>
    <mergeCell ref="B355:B356"/>
    <mergeCell ref="C355:C356"/>
    <mergeCell ref="E355:E356"/>
    <mergeCell ref="F355:F356"/>
    <mergeCell ref="G355:G356"/>
    <mergeCell ref="A367:A368"/>
    <mergeCell ref="B367:B368"/>
    <mergeCell ref="C367:C368"/>
    <mergeCell ref="E367:E368"/>
    <mergeCell ref="F367:F368"/>
    <mergeCell ref="G367:G368"/>
    <mergeCell ref="A365:A366"/>
    <mergeCell ref="B365:B366"/>
    <mergeCell ref="C365:C366"/>
    <mergeCell ref="E365:E366"/>
    <mergeCell ref="F365:F366"/>
    <mergeCell ref="G365:G366"/>
    <mergeCell ref="G360:G361"/>
    <mergeCell ref="B362:C362"/>
    <mergeCell ref="A363:A364"/>
    <mergeCell ref="B363:B364"/>
    <mergeCell ref="C363:C364"/>
    <mergeCell ref="E363:E364"/>
    <mergeCell ref="F363:F364"/>
    <mergeCell ref="G363:G364"/>
    <mergeCell ref="U372:W372"/>
    <mergeCell ref="A374:A375"/>
    <mergeCell ref="B374:B375"/>
    <mergeCell ref="C374:C375"/>
    <mergeCell ref="E374:E375"/>
    <mergeCell ref="F374:F375"/>
    <mergeCell ref="G374:G375"/>
    <mergeCell ref="U374:V374"/>
    <mergeCell ref="A372:A373"/>
    <mergeCell ref="B372:B373"/>
    <mergeCell ref="C372:C373"/>
    <mergeCell ref="E372:E373"/>
    <mergeCell ref="F372:F373"/>
    <mergeCell ref="G372:G373"/>
    <mergeCell ref="A369:A370"/>
    <mergeCell ref="B369:B370"/>
    <mergeCell ref="C369:C370"/>
    <mergeCell ref="E369:E370"/>
    <mergeCell ref="F369:F370"/>
    <mergeCell ref="G369:G370"/>
    <mergeCell ref="U380:W380"/>
    <mergeCell ref="A383:A384"/>
    <mergeCell ref="B383:B384"/>
    <mergeCell ref="C383:C384"/>
    <mergeCell ref="E383:E384"/>
    <mergeCell ref="F383:F384"/>
    <mergeCell ref="G383:G384"/>
    <mergeCell ref="A380:A381"/>
    <mergeCell ref="B380:B381"/>
    <mergeCell ref="C380:C381"/>
    <mergeCell ref="E380:E381"/>
    <mergeCell ref="F380:F381"/>
    <mergeCell ref="G380:G381"/>
    <mergeCell ref="A377:A378"/>
    <mergeCell ref="B377:B378"/>
    <mergeCell ref="C377:C378"/>
    <mergeCell ref="E377:E378"/>
    <mergeCell ref="F377:F378"/>
    <mergeCell ref="G377:G378"/>
    <mergeCell ref="A390:A391"/>
    <mergeCell ref="B390:B391"/>
    <mergeCell ref="C390:C391"/>
    <mergeCell ref="E390:E391"/>
    <mergeCell ref="F390:F391"/>
    <mergeCell ref="G390:G391"/>
    <mergeCell ref="A387:A388"/>
    <mergeCell ref="B387:B388"/>
    <mergeCell ref="C387:C388"/>
    <mergeCell ref="E387:E388"/>
    <mergeCell ref="F387:F388"/>
    <mergeCell ref="G387:G388"/>
    <mergeCell ref="A385:A386"/>
    <mergeCell ref="B385:B386"/>
    <mergeCell ref="C385:C386"/>
    <mergeCell ref="E385:E386"/>
    <mergeCell ref="F385:F386"/>
    <mergeCell ref="G385:G386"/>
    <mergeCell ref="U397:Y397"/>
    <mergeCell ref="U398:W398"/>
    <mergeCell ref="X398:Z398"/>
    <mergeCell ref="A399:A400"/>
    <mergeCell ref="B399:B400"/>
    <mergeCell ref="C399:C400"/>
    <mergeCell ref="E399:E400"/>
    <mergeCell ref="F399:F400"/>
    <mergeCell ref="G399:G400"/>
    <mergeCell ref="U399:W399"/>
    <mergeCell ref="A397:A398"/>
    <mergeCell ref="B397:B398"/>
    <mergeCell ref="C397:C398"/>
    <mergeCell ref="E397:E398"/>
    <mergeCell ref="F397:F398"/>
    <mergeCell ref="G397:G398"/>
    <mergeCell ref="U392:X392"/>
    <mergeCell ref="A394:A395"/>
    <mergeCell ref="B394:B395"/>
    <mergeCell ref="C394:C395"/>
    <mergeCell ref="E394:E395"/>
    <mergeCell ref="F394:F395"/>
    <mergeCell ref="G394:G395"/>
    <mergeCell ref="A392:A393"/>
    <mergeCell ref="B392:B393"/>
    <mergeCell ref="C392:C393"/>
    <mergeCell ref="E392:E393"/>
    <mergeCell ref="F392:F393"/>
    <mergeCell ref="G392:G393"/>
    <mergeCell ref="B407:C407"/>
    <mergeCell ref="A408:A409"/>
    <mergeCell ref="B408:B409"/>
    <mergeCell ref="C408:C409"/>
    <mergeCell ref="E408:E409"/>
    <mergeCell ref="F408:F409"/>
    <mergeCell ref="U402:V402"/>
    <mergeCell ref="A405:A406"/>
    <mergeCell ref="B405:B406"/>
    <mergeCell ref="C405:C406"/>
    <mergeCell ref="E405:E406"/>
    <mergeCell ref="F405:F406"/>
    <mergeCell ref="G405:G406"/>
    <mergeCell ref="A402:A403"/>
    <mergeCell ref="B402:B403"/>
    <mergeCell ref="C402:C403"/>
    <mergeCell ref="E402:E403"/>
    <mergeCell ref="F402:F403"/>
    <mergeCell ref="G402:G403"/>
    <mergeCell ref="G413:G414"/>
    <mergeCell ref="A415:A416"/>
    <mergeCell ref="B415:B416"/>
    <mergeCell ref="C415:C416"/>
    <mergeCell ref="E415:E416"/>
    <mergeCell ref="F415:F416"/>
    <mergeCell ref="G415:G416"/>
    <mergeCell ref="B412:C412"/>
    <mergeCell ref="A413:A414"/>
    <mergeCell ref="B413:B414"/>
    <mergeCell ref="C413:C414"/>
    <mergeCell ref="E413:E414"/>
    <mergeCell ref="F413:F414"/>
    <mergeCell ref="G408:G409"/>
    <mergeCell ref="A410:A411"/>
    <mergeCell ref="B410:B411"/>
    <mergeCell ref="C410:C411"/>
    <mergeCell ref="E410:E411"/>
    <mergeCell ref="F410:F411"/>
    <mergeCell ref="G410:G411"/>
    <mergeCell ref="G420:G421"/>
    <mergeCell ref="B422:C422"/>
    <mergeCell ref="A423:A424"/>
    <mergeCell ref="B423:B424"/>
    <mergeCell ref="C423:C424"/>
    <mergeCell ref="E423:E424"/>
    <mergeCell ref="F423:F424"/>
    <mergeCell ref="G423:G424"/>
    <mergeCell ref="A419:C419"/>
    <mergeCell ref="A420:A421"/>
    <mergeCell ref="B420:B421"/>
    <mergeCell ref="C420:C421"/>
    <mergeCell ref="E420:E421"/>
    <mergeCell ref="F420:F421"/>
    <mergeCell ref="A417:A418"/>
    <mergeCell ref="B417:B418"/>
    <mergeCell ref="C417:C418"/>
    <mergeCell ref="E417:E418"/>
    <mergeCell ref="F417:F418"/>
    <mergeCell ref="G417:G418"/>
    <mergeCell ref="A430:A431"/>
    <mergeCell ref="B430:B431"/>
    <mergeCell ref="C430:C431"/>
    <mergeCell ref="E430:E431"/>
    <mergeCell ref="F430:F431"/>
    <mergeCell ref="G430:G431"/>
    <mergeCell ref="A428:A429"/>
    <mergeCell ref="B428:B429"/>
    <mergeCell ref="C428:C429"/>
    <mergeCell ref="E428:E429"/>
    <mergeCell ref="F428:F429"/>
    <mergeCell ref="G428:G429"/>
    <mergeCell ref="A426:A427"/>
    <mergeCell ref="B426:B427"/>
    <mergeCell ref="C426:C427"/>
    <mergeCell ref="E426:E427"/>
    <mergeCell ref="F426:F427"/>
    <mergeCell ref="G426:G427"/>
    <mergeCell ref="A436:A437"/>
    <mergeCell ref="B436:B437"/>
    <mergeCell ref="C436:C437"/>
    <mergeCell ref="E436:E437"/>
    <mergeCell ref="F436:F437"/>
    <mergeCell ref="G436:G437"/>
    <mergeCell ref="A434:A435"/>
    <mergeCell ref="B434:B435"/>
    <mergeCell ref="C434:C435"/>
    <mergeCell ref="E434:E435"/>
    <mergeCell ref="F434:F435"/>
    <mergeCell ref="G434:G435"/>
    <mergeCell ref="A432:A433"/>
    <mergeCell ref="B432:B433"/>
    <mergeCell ref="C432:C433"/>
    <mergeCell ref="E432:E433"/>
    <mergeCell ref="F432:F433"/>
    <mergeCell ref="G432:G433"/>
    <mergeCell ref="A444:A445"/>
    <mergeCell ref="B444:B445"/>
    <mergeCell ref="C444:C445"/>
    <mergeCell ref="E444:E445"/>
    <mergeCell ref="F444:F445"/>
    <mergeCell ref="G444:G445"/>
    <mergeCell ref="G439:G440"/>
    <mergeCell ref="A442:A443"/>
    <mergeCell ref="B442:B443"/>
    <mergeCell ref="C442:C443"/>
    <mergeCell ref="E442:E443"/>
    <mergeCell ref="F442:F443"/>
    <mergeCell ref="G442:G443"/>
    <mergeCell ref="B438:C438"/>
    <mergeCell ref="A439:A440"/>
    <mergeCell ref="B439:B440"/>
    <mergeCell ref="C439:C440"/>
    <mergeCell ref="E439:E440"/>
    <mergeCell ref="F439:F440"/>
    <mergeCell ref="U450:W450"/>
    <mergeCell ref="A452:A453"/>
    <mergeCell ref="B452:B453"/>
    <mergeCell ref="C452:C453"/>
    <mergeCell ref="E452:E453"/>
    <mergeCell ref="F452:F453"/>
    <mergeCell ref="G452:G453"/>
    <mergeCell ref="U452:V452"/>
    <mergeCell ref="F448:F449"/>
    <mergeCell ref="G448:G449"/>
    <mergeCell ref="A450:A451"/>
    <mergeCell ref="B450:B451"/>
    <mergeCell ref="C450:C451"/>
    <mergeCell ref="E450:E451"/>
    <mergeCell ref="F450:F451"/>
    <mergeCell ref="G450:G451"/>
    <mergeCell ref="A446:A447"/>
    <mergeCell ref="B446:C446"/>
    <mergeCell ref="A448:A449"/>
    <mergeCell ref="B448:B449"/>
    <mergeCell ref="C448:C449"/>
    <mergeCell ref="E448:E449"/>
    <mergeCell ref="A458:A459"/>
    <mergeCell ref="B458:B459"/>
    <mergeCell ref="C458:C459"/>
    <mergeCell ref="E458:E459"/>
    <mergeCell ref="F458:F459"/>
    <mergeCell ref="G458:G459"/>
    <mergeCell ref="A456:A457"/>
    <mergeCell ref="B456:B457"/>
    <mergeCell ref="C456:C457"/>
    <mergeCell ref="E456:E457"/>
    <mergeCell ref="F456:F457"/>
    <mergeCell ref="G456:G457"/>
    <mergeCell ref="A454:A455"/>
    <mergeCell ref="B454:B455"/>
    <mergeCell ref="C454:C455"/>
    <mergeCell ref="E454:E455"/>
    <mergeCell ref="F454:F455"/>
    <mergeCell ref="G454:G455"/>
    <mergeCell ref="A466:A467"/>
    <mergeCell ref="B466:B467"/>
    <mergeCell ref="C466:C467"/>
    <mergeCell ref="E466:E467"/>
    <mergeCell ref="F466:F467"/>
    <mergeCell ref="G466:G467"/>
    <mergeCell ref="A464:A465"/>
    <mergeCell ref="B464:B465"/>
    <mergeCell ref="C464:C465"/>
    <mergeCell ref="E464:E465"/>
    <mergeCell ref="F464:F465"/>
    <mergeCell ref="G464:G465"/>
    <mergeCell ref="A460:A461"/>
    <mergeCell ref="B460:B461"/>
    <mergeCell ref="E460:E461"/>
    <mergeCell ref="F460:F461"/>
    <mergeCell ref="G460:G461"/>
    <mergeCell ref="A462:A463"/>
    <mergeCell ref="B462:C462"/>
    <mergeCell ref="B472:C472"/>
    <mergeCell ref="A473:A474"/>
    <mergeCell ref="B473:B474"/>
    <mergeCell ref="C473:C474"/>
    <mergeCell ref="E473:E474"/>
    <mergeCell ref="F473:F474"/>
    <mergeCell ref="A470:A471"/>
    <mergeCell ref="B470:B471"/>
    <mergeCell ref="C470:C471"/>
    <mergeCell ref="E470:E471"/>
    <mergeCell ref="F470:F471"/>
    <mergeCell ref="G470:G471"/>
    <mergeCell ref="A468:A469"/>
    <mergeCell ref="B468:B469"/>
    <mergeCell ref="C468:C469"/>
    <mergeCell ref="E468:E469"/>
    <mergeCell ref="F468:F469"/>
    <mergeCell ref="G468:G469"/>
    <mergeCell ref="B480:C480"/>
    <mergeCell ref="A481:A482"/>
    <mergeCell ref="B481:B482"/>
    <mergeCell ref="C481:C482"/>
    <mergeCell ref="E481:E482"/>
    <mergeCell ref="F481:F482"/>
    <mergeCell ref="A478:A479"/>
    <mergeCell ref="B478:B479"/>
    <mergeCell ref="C478:C479"/>
    <mergeCell ref="E478:E479"/>
    <mergeCell ref="F478:F479"/>
    <mergeCell ref="G478:G479"/>
    <mergeCell ref="G473:G474"/>
    <mergeCell ref="A476:A477"/>
    <mergeCell ref="B476:B477"/>
    <mergeCell ref="C476:C477"/>
    <mergeCell ref="E476:E477"/>
    <mergeCell ref="F476:F477"/>
    <mergeCell ref="G476:G477"/>
    <mergeCell ref="G489:G490"/>
    <mergeCell ref="B491:F491"/>
    <mergeCell ref="B493:D493"/>
    <mergeCell ref="B494:D494"/>
    <mergeCell ref="B495:D495"/>
    <mergeCell ref="B496:D496"/>
    <mergeCell ref="B486:B487"/>
    <mergeCell ref="C486:C487"/>
    <mergeCell ref="E486:E487"/>
    <mergeCell ref="F486:F487"/>
    <mergeCell ref="B488:C488"/>
    <mergeCell ref="A489:A490"/>
    <mergeCell ref="B489:C490"/>
    <mergeCell ref="E489:E490"/>
    <mergeCell ref="F489:F490"/>
    <mergeCell ref="G481:G482"/>
    <mergeCell ref="A484:A485"/>
    <mergeCell ref="B484:B485"/>
    <mergeCell ref="C484:C485"/>
    <mergeCell ref="E484:E485"/>
    <mergeCell ref="F484:F485"/>
  </mergeCells>
  <pageMargins left="0.98425196850393704" right="0.23622047244094491" top="0.78740157480314965" bottom="0.19685039370078741" header="0.31496062992125984" footer="0.31496062992125984"/>
  <pageSetup paperSize="9" scale="66" orientation="landscape" verticalDpi="300" r:id="rId1"/>
  <rowBreaks count="6" manualBreakCount="6">
    <brk id="58" max="6" man="1"/>
    <brk id="177" max="6" man="1"/>
    <brk id="260" max="6" man="1"/>
    <brk id="294" max="6" man="1"/>
    <brk id="396" max="6" man="1"/>
    <brk id="46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3"/>
  <sheetViews>
    <sheetView tabSelected="1" zoomScale="85" zoomScaleNormal="85" zoomScaleSheetLayoutView="75" workbookViewId="0">
      <selection activeCell="D9" sqref="D9"/>
    </sheetView>
  </sheetViews>
  <sheetFormatPr defaultRowHeight="15.75" x14ac:dyDescent="0.25"/>
  <cols>
    <col min="1" max="1" width="6.140625" customWidth="1"/>
    <col min="2" max="2" width="60" style="1" customWidth="1"/>
    <col min="3" max="3" width="12" style="1" customWidth="1"/>
    <col min="4" max="4" width="39.5703125" style="1" customWidth="1"/>
    <col min="5" max="5" width="21.85546875" style="1" customWidth="1"/>
    <col min="6" max="6" width="16.5703125" style="1" customWidth="1"/>
    <col min="7" max="7" width="25.42578125" style="3" customWidth="1"/>
    <col min="8" max="8" width="9.140625" customWidth="1"/>
    <col min="9" max="9" width="10.85546875" customWidth="1"/>
  </cols>
  <sheetData>
    <row r="1" spans="1:7" ht="24" customHeight="1" x14ac:dyDescent="0.35">
      <c r="A1" s="842" t="s">
        <v>183</v>
      </c>
      <c r="B1" s="842"/>
      <c r="C1" s="842"/>
      <c r="D1" s="842"/>
      <c r="E1" s="842"/>
      <c r="F1" s="842"/>
      <c r="G1" s="842"/>
    </row>
    <row r="2" spans="1:7" ht="19.5" x14ac:dyDescent="0.35">
      <c r="A2" s="843" t="s">
        <v>636</v>
      </c>
      <c r="B2" s="843"/>
      <c r="C2" s="843"/>
      <c r="D2" s="843"/>
      <c r="E2" s="843"/>
      <c r="F2" s="843"/>
      <c r="G2" s="843"/>
    </row>
    <row r="3" spans="1:7" ht="19.5" x14ac:dyDescent="0.35">
      <c r="A3" s="843" t="s">
        <v>20</v>
      </c>
      <c r="B3" s="843"/>
      <c r="C3" s="843"/>
      <c r="D3" s="843"/>
      <c r="E3" s="843"/>
      <c r="F3" s="843"/>
      <c r="G3" s="843"/>
    </row>
    <row r="4" spans="1:7" ht="20.25" thickBot="1" x14ac:dyDescent="0.4">
      <c r="A4" s="844" t="s">
        <v>21</v>
      </c>
      <c r="B4" s="844"/>
      <c r="C4" s="844"/>
      <c r="D4" s="844"/>
      <c r="E4" s="844"/>
      <c r="F4" s="844"/>
      <c r="G4" s="844"/>
    </row>
    <row r="5" spans="1:7" ht="72" customHeight="1" thickBot="1" x14ac:dyDescent="0.3">
      <c r="A5" s="479" t="s">
        <v>47</v>
      </c>
      <c r="B5" s="480" t="s">
        <v>3</v>
      </c>
      <c r="C5" s="481" t="s">
        <v>4</v>
      </c>
      <c r="D5" s="481" t="s">
        <v>5</v>
      </c>
      <c r="E5" s="481" t="s">
        <v>6</v>
      </c>
      <c r="F5" s="481" t="s">
        <v>7</v>
      </c>
      <c r="G5" s="481" t="s">
        <v>8</v>
      </c>
    </row>
    <row r="6" spans="1:7" ht="12.75" customHeight="1" thickBot="1" x14ac:dyDescent="0.3">
      <c r="A6" s="482">
        <v>1</v>
      </c>
      <c r="B6" s="483">
        <v>2</v>
      </c>
      <c r="C6" s="484">
        <v>3</v>
      </c>
      <c r="D6" s="485">
        <v>4</v>
      </c>
      <c r="E6" s="484">
        <v>5</v>
      </c>
      <c r="F6" s="485">
        <v>6</v>
      </c>
      <c r="G6" s="484">
        <v>7</v>
      </c>
    </row>
    <row r="7" spans="1:7" ht="17.25" customHeight="1" thickBot="1" x14ac:dyDescent="0.3">
      <c r="A7" s="486"/>
      <c r="B7" s="845" t="s">
        <v>44</v>
      </c>
      <c r="C7" s="846"/>
      <c r="D7" s="846"/>
      <c r="E7" s="846"/>
      <c r="F7" s="846"/>
      <c r="G7" s="847"/>
    </row>
    <row r="8" spans="1:7" ht="18.75" customHeight="1" thickBot="1" x14ac:dyDescent="0.3">
      <c r="A8" s="848"/>
      <c r="B8" s="838" t="s">
        <v>9</v>
      </c>
      <c r="C8" s="838">
        <v>2210</v>
      </c>
      <c r="D8" s="487">
        <f>D241</f>
        <v>10032</v>
      </c>
      <c r="E8" s="850">
        <f>329306</f>
        <v>329306</v>
      </c>
      <c r="F8" s="838"/>
      <c r="G8" s="838"/>
    </row>
    <row r="9" spans="1:7" ht="26.25" customHeight="1" thickBot="1" x14ac:dyDescent="0.3">
      <c r="A9" s="849"/>
      <c r="B9" s="839"/>
      <c r="C9" s="839"/>
      <c r="D9" s="488" t="s">
        <v>632</v>
      </c>
      <c r="E9" s="851"/>
      <c r="F9" s="839"/>
      <c r="G9" s="839"/>
    </row>
    <row r="10" spans="1:7" ht="46.5" hidden="1" customHeight="1" x14ac:dyDescent="0.25">
      <c r="A10" s="489"/>
      <c r="B10" s="840" t="s">
        <v>57</v>
      </c>
      <c r="C10" s="841"/>
      <c r="D10" s="490">
        <f>D11+D15+D17+D21+D19+D13</f>
        <v>0</v>
      </c>
      <c r="E10" s="491"/>
      <c r="F10" s="491"/>
      <c r="G10" s="492"/>
    </row>
    <row r="11" spans="1:7" ht="15.75" hidden="1" customHeight="1" x14ac:dyDescent="0.25">
      <c r="A11" s="806"/>
      <c r="B11" s="836" t="s">
        <v>458</v>
      </c>
      <c r="C11" s="628">
        <v>2210</v>
      </c>
      <c r="D11" s="493">
        <v>0</v>
      </c>
      <c r="E11" s="667" t="s">
        <v>22</v>
      </c>
      <c r="F11" s="628" t="s">
        <v>423</v>
      </c>
      <c r="G11" s="826"/>
    </row>
    <row r="12" spans="1:7" ht="15" hidden="1" customHeight="1" x14ac:dyDescent="0.25">
      <c r="A12" s="807"/>
      <c r="B12" s="837"/>
      <c r="C12" s="629"/>
      <c r="D12" s="413" t="s">
        <v>184</v>
      </c>
      <c r="E12" s="668"/>
      <c r="F12" s="629"/>
      <c r="G12" s="827"/>
    </row>
    <row r="13" spans="1:7" ht="15" hidden="1" customHeight="1" x14ac:dyDescent="0.25">
      <c r="A13" s="806"/>
      <c r="B13" s="836" t="s">
        <v>301</v>
      </c>
      <c r="C13" s="628">
        <v>2210</v>
      </c>
      <c r="D13" s="435">
        <v>0</v>
      </c>
      <c r="E13" s="667" t="s">
        <v>22</v>
      </c>
      <c r="F13" s="628" t="s">
        <v>423</v>
      </c>
      <c r="G13" s="826"/>
    </row>
    <row r="14" spans="1:7" ht="15" hidden="1" customHeight="1" x14ac:dyDescent="0.25">
      <c r="A14" s="807"/>
      <c r="B14" s="837"/>
      <c r="C14" s="629"/>
      <c r="D14" s="413" t="s">
        <v>300</v>
      </c>
      <c r="E14" s="668"/>
      <c r="F14" s="629"/>
      <c r="G14" s="827"/>
    </row>
    <row r="15" spans="1:7" ht="15" hidden="1" customHeight="1" x14ac:dyDescent="0.25">
      <c r="A15" s="806"/>
      <c r="B15" s="836" t="s">
        <v>380</v>
      </c>
      <c r="C15" s="628">
        <v>2210</v>
      </c>
      <c r="D15" s="435">
        <v>0</v>
      </c>
      <c r="E15" s="667" t="s">
        <v>22</v>
      </c>
      <c r="F15" s="628" t="s">
        <v>423</v>
      </c>
      <c r="G15" s="826"/>
    </row>
    <row r="16" spans="1:7" ht="15" hidden="1" customHeight="1" x14ac:dyDescent="0.25">
      <c r="A16" s="807"/>
      <c r="B16" s="837"/>
      <c r="C16" s="629"/>
      <c r="D16" s="413" t="s">
        <v>381</v>
      </c>
      <c r="E16" s="668"/>
      <c r="F16" s="629"/>
      <c r="G16" s="827"/>
    </row>
    <row r="17" spans="1:7" ht="15" hidden="1" customHeight="1" x14ac:dyDescent="0.25">
      <c r="A17" s="806"/>
      <c r="B17" s="836" t="s">
        <v>281</v>
      </c>
      <c r="C17" s="628">
        <v>2210</v>
      </c>
      <c r="D17" s="435">
        <v>0</v>
      </c>
      <c r="E17" s="667" t="s">
        <v>22</v>
      </c>
      <c r="F17" s="628" t="s">
        <v>423</v>
      </c>
      <c r="G17" s="826"/>
    </row>
    <row r="18" spans="1:7" ht="15" hidden="1" customHeight="1" x14ac:dyDescent="0.25">
      <c r="A18" s="807"/>
      <c r="B18" s="837"/>
      <c r="C18" s="629"/>
      <c r="D18" s="413" t="s">
        <v>246</v>
      </c>
      <c r="E18" s="668"/>
      <c r="F18" s="629"/>
      <c r="G18" s="827"/>
    </row>
    <row r="19" spans="1:7" ht="13.5" hidden="1" customHeight="1" x14ac:dyDescent="0.25">
      <c r="A19" s="854"/>
      <c r="B19" s="836" t="s">
        <v>382</v>
      </c>
      <c r="C19" s="628">
        <v>2210</v>
      </c>
      <c r="D19" s="435">
        <v>0</v>
      </c>
      <c r="E19" s="667" t="s">
        <v>22</v>
      </c>
      <c r="F19" s="628" t="s">
        <v>423</v>
      </c>
      <c r="G19" s="826"/>
    </row>
    <row r="20" spans="1:7" ht="24" hidden="1" customHeight="1" x14ac:dyDescent="0.25">
      <c r="A20" s="855"/>
      <c r="B20" s="837"/>
      <c r="C20" s="629"/>
      <c r="D20" s="413" t="s">
        <v>383</v>
      </c>
      <c r="E20" s="668"/>
      <c r="F20" s="629"/>
      <c r="G20" s="827"/>
    </row>
    <row r="21" spans="1:7" ht="19.5" hidden="1" customHeight="1" x14ac:dyDescent="0.25">
      <c r="A21" s="806"/>
      <c r="B21" s="836" t="s">
        <v>234</v>
      </c>
      <c r="C21" s="628">
        <v>2210</v>
      </c>
      <c r="D21" s="435">
        <v>0</v>
      </c>
      <c r="E21" s="667" t="s">
        <v>22</v>
      </c>
      <c r="F21" s="628" t="s">
        <v>423</v>
      </c>
      <c r="G21" s="826"/>
    </row>
    <row r="22" spans="1:7" ht="36.75" hidden="1" customHeight="1" x14ac:dyDescent="0.25">
      <c r="A22" s="807"/>
      <c r="B22" s="837"/>
      <c r="C22" s="629"/>
      <c r="D22" s="413" t="s">
        <v>233</v>
      </c>
      <c r="E22" s="668"/>
      <c r="F22" s="629"/>
      <c r="G22" s="827"/>
    </row>
    <row r="23" spans="1:7" ht="18" hidden="1" customHeight="1" x14ac:dyDescent="0.25">
      <c r="A23" s="494"/>
      <c r="B23" s="852" t="s">
        <v>10</v>
      </c>
      <c r="C23" s="853"/>
      <c r="D23" s="90">
        <f>D24+D26</f>
        <v>0</v>
      </c>
      <c r="E23" s="495"/>
      <c r="F23" s="495"/>
      <c r="G23" s="496"/>
    </row>
    <row r="24" spans="1:7" s="34" customFormat="1" ht="15" hidden="1" customHeight="1" x14ac:dyDescent="0.25">
      <c r="A24" s="806"/>
      <c r="B24" s="836" t="s">
        <v>384</v>
      </c>
      <c r="C24" s="628">
        <v>2210</v>
      </c>
      <c r="D24" s="493">
        <v>0</v>
      </c>
      <c r="E24" s="667" t="s">
        <v>22</v>
      </c>
      <c r="F24" s="628" t="s">
        <v>423</v>
      </c>
      <c r="G24" s="826"/>
    </row>
    <row r="25" spans="1:7" s="34" customFormat="1" ht="29.25" hidden="1" customHeight="1" x14ac:dyDescent="0.25">
      <c r="A25" s="807"/>
      <c r="B25" s="837"/>
      <c r="C25" s="629"/>
      <c r="D25" s="413" t="s">
        <v>385</v>
      </c>
      <c r="E25" s="668"/>
      <c r="F25" s="629"/>
      <c r="G25" s="827"/>
    </row>
    <row r="26" spans="1:7" s="34" customFormat="1" ht="14.25" hidden="1" customHeight="1" x14ac:dyDescent="0.25">
      <c r="A26" s="806"/>
      <c r="B26" s="836" t="s">
        <v>289</v>
      </c>
      <c r="C26" s="628">
        <v>2210</v>
      </c>
      <c r="D26" s="493">
        <v>0</v>
      </c>
      <c r="E26" s="667" t="s">
        <v>22</v>
      </c>
      <c r="F26" s="628" t="s">
        <v>423</v>
      </c>
      <c r="G26" s="826"/>
    </row>
    <row r="27" spans="1:7" s="34" customFormat="1" ht="16.5" hidden="1" customHeight="1" x14ac:dyDescent="0.25">
      <c r="A27" s="807"/>
      <c r="B27" s="837"/>
      <c r="C27" s="629"/>
      <c r="D27" s="413" t="s">
        <v>290</v>
      </c>
      <c r="E27" s="668"/>
      <c r="F27" s="629"/>
      <c r="G27" s="827"/>
    </row>
    <row r="28" spans="1:7" ht="17.25" customHeight="1" x14ac:dyDescent="0.25">
      <c r="A28" s="494"/>
      <c r="B28" s="858" t="s">
        <v>11</v>
      </c>
      <c r="C28" s="859"/>
      <c r="D28" s="12">
        <f>D29+D33+D37+D43+D47+D53+D39+D41+D57+D49+D51+D31+D35+D55</f>
        <v>10032</v>
      </c>
      <c r="E28" s="497"/>
      <c r="F28" s="13"/>
      <c r="G28" s="498"/>
    </row>
    <row r="29" spans="1:7" s="34" customFormat="1" ht="14.25" customHeight="1" x14ac:dyDescent="0.25">
      <c r="A29" s="806"/>
      <c r="B29" s="836" t="s">
        <v>629</v>
      </c>
      <c r="C29" s="628">
        <v>2210</v>
      </c>
      <c r="D29" s="315">
        <v>10032</v>
      </c>
      <c r="E29" s="667" t="s">
        <v>22</v>
      </c>
      <c r="F29" s="628" t="s">
        <v>423</v>
      </c>
      <c r="G29" s="856"/>
    </row>
    <row r="30" spans="1:7" s="34" customFormat="1" ht="27.75" customHeight="1" x14ac:dyDescent="0.25">
      <c r="A30" s="807"/>
      <c r="B30" s="837"/>
      <c r="C30" s="629"/>
      <c r="D30" s="413" t="s">
        <v>630</v>
      </c>
      <c r="E30" s="668"/>
      <c r="F30" s="629"/>
      <c r="G30" s="857"/>
    </row>
    <row r="31" spans="1:7" s="34" customFormat="1" ht="18.75" hidden="1" customHeight="1" x14ac:dyDescent="0.25">
      <c r="A31" s="425"/>
      <c r="B31" s="836" t="s">
        <v>282</v>
      </c>
      <c r="C31" s="628">
        <v>2210</v>
      </c>
      <c r="D31" s="435">
        <v>0</v>
      </c>
      <c r="E31" s="667" t="s">
        <v>22</v>
      </c>
      <c r="F31" s="628" t="s">
        <v>423</v>
      </c>
      <c r="G31" s="856"/>
    </row>
    <row r="32" spans="1:7" s="34" customFormat="1" ht="24.75" hidden="1" customHeight="1" x14ac:dyDescent="0.25">
      <c r="A32" s="425"/>
      <c r="B32" s="837"/>
      <c r="C32" s="629"/>
      <c r="D32" s="413" t="s">
        <v>283</v>
      </c>
      <c r="E32" s="668"/>
      <c r="F32" s="629"/>
      <c r="G32" s="857"/>
    </row>
    <row r="33" spans="1:7" s="34" customFormat="1" ht="13.5" hidden="1" customHeight="1" x14ac:dyDescent="0.25">
      <c r="A33" s="806"/>
      <c r="B33" s="836" t="s">
        <v>461</v>
      </c>
      <c r="C33" s="628">
        <v>2210</v>
      </c>
      <c r="D33" s="315">
        <v>0</v>
      </c>
      <c r="E33" s="667" t="s">
        <v>22</v>
      </c>
      <c r="F33" s="628" t="s">
        <v>423</v>
      </c>
      <c r="G33" s="856"/>
    </row>
    <row r="34" spans="1:7" s="34" customFormat="1" ht="15" hidden="1" customHeight="1" x14ac:dyDescent="0.25">
      <c r="A34" s="807"/>
      <c r="B34" s="837"/>
      <c r="C34" s="629"/>
      <c r="D34" s="413" t="s">
        <v>316</v>
      </c>
      <c r="E34" s="668"/>
      <c r="F34" s="629"/>
      <c r="G34" s="857"/>
    </row>
    <row r="35" spans="1:7" s="34" customFormat="1" ht="15" hidden="1" customHeight="1" x14ac:dyDescent="0.25">
      <c r="A35" s="425"/>
      <c r="B35" s="836" t="s">
        <v>323</v>
      </c>
      <c r="C35" s="628">
        <v>2210</v>
      </c>
      <c r="D35" s="435">
        <v>0</v>
      </c>
      <c r="E35" s="667" t="s">
        <v>22</v>
      </c>
      <c r="F35" s="628" t="s">
        <v>423</v>
      </c>
      <c r="G35" s="856"/>
    </row>
    <row r="36" spans="1:7" s="34" customFormat="1" ht="26.25" hidden="1" customHeight="1" x14ac:dyDescent="0.25">
      <c r="A36" s="425"/>
      <c r="B36" s="837"/>
      <c r="C36" s="629"/>
      <c r="D36" s="413" t="s">
        <v>324</v>
      </c>
      <c r="E36" s="668"/>
      <c r="F36" s="629"/>
      <c r="G36" s="857"/>
    </row>
    <row r="37" spans="1:7" s="34" customFormat="1" ht="14.25" hidden="1" customHeight="1" x14ac:dyDescent="0.25">
      <c r="A37" s="806"/>
      <c r="B37" s="836" t="s">
        <v>602</v>
      </c>
      <c r="C37" s="628">
        <v>2210</v>
      </c>
      <c r="D37" s="435">
        <v>0</v>
      </c>
      <c r="E37" s="667" t="s">
        <v>22</v>
      </c>
      <c r="F37" s="628" t="s">
        <v>423</v>
      </c>
      <c r="G37" s="856"/>
    </row>
    <row r="38" spans="1:7" s="34" customFormat="1" ht="26.25" hidden="1" customHeight="1" x14ac:dyDescent="0.25">
      <c r="A38" s="807"/>
      <c r="B38" s="837"/>
      <c r="C38" s="629"/>
      <c r="D38" s="413" t="s">
        <v>209</v>
      </c>
      <c r="E38" s="668"/>
      <c r="F38" s="629"/>
      <c r="G38" s="857"/>
    </row>
    <row r="39" spans="1:7" s="34" customFormat="1" ht="12" hidden="1" customHeight="1" x14ac:dyDescent="0.25">
      <c r="A39" s="806"/>
      <c r="B39" s="836" t="s">
        <v>603</v>
      </c>
      <c r="C39" s="628">
        <v>2210</v>
      </c>
      <c r="D39" s="413">
        <v>0</v>
      </c>
      <c r="E39" s="667" t="s">
        <v>22</v>
      </c>
      <c r="F39" s="628" t="s">
        <v>423</v>
      </c>
      <c r="G39" s="856"/>
    </row>
    <row r="40" spans="1:7" s="34" customFormat="1" ht="12" hidden="1" customHeight="1" x14ac:dyDescent="0.25">
      <c r="A40" s="807"/>
      <c r="B40" s="837"/>
      <c r="C40" s="629"/>
      <c r="D40" s="413" t="s">
        <v>258</v>
      </c>
      <c r="E40" s="668"/>
      <c r="F40" s="629"/>
      <c r="G40" s="857"/>
    </row>
    <row r="41" spans="1:7" s="34" customFormat="1" ht="14.25" hidden="1" customHeight="1" x14ac:dyDescent="0.25">
      <c r="A41" s="806"/>
      <c r="B41" s="836" t="s">
        <v>604</v>
      </c>
      <c r="C41" s="628">
        <v>2210</v>
      </c>
      <c r="D41" s="435">
        <v>0</v>
      </c>
      <c r="E41" s="667" t="s">
        <v>22</v>
      </c>
      <c r="F41" s="628" t="s">
        <v>423</v>
      </c>
      <c r="G41" s="856"/>
    </row>
    <row r="42" spans="1:7" s="34" customFormat="1" ht="14.25" hidden="1" customHeight="1" x14ac:dyDescent="0.25">
      <c r="A42" s="807"/>
      <c r="B42" s="837"/>
      <c r="C42" s="629"/>
      <c r="D42" s="413" t="s">
        <v>235</v>
      </c>
      <c r="E42" s="668"/>
      <c r="F42" s="629"/>
      <c r="G42" s="857"/>
    </row>
    <row r="43" spans="1:7" s="34" customFormat="1" ht="13.5" hidden="1" customHeight="1" x14ac:dyDescent="0.25">
      <c r="A43" s="806"/>
      <c r="B43" s="836" t="s">
        <v>224</v>
      </c>
      <c r="C43" s="628">
        <v>2210</v>
      </c>
      <c r="D43" s="435">
        <v>0</v>
      </c>
      <c r="E43" s="667" t="s">
        <v>22</v>
      </c>
      <c r="F43" s="628" t="s">
        <v>423</v>
      </c>
      <c r="G43" s="856"/>
    </row>
    <row r="44" spans="1:7" s="34" customFormat="1" ht="15" hidden="1" customHeight="1" x14ac:dyDescent="0.25">
      <c r="A44" s="807"/>
      <c r="B44" s="837"/>
      <c r="C44" s="629"/>
      <c r="D44" s="413" t="s">
        <v>236</v>
      </c>
      <c r="E44" s="668"/>
      <c r="F44" s="629"/>
      <c r="G44" s="857"/>
    </row>
    <row r="45" spans="1:7" s="34" customFormat="1" ht="15" hidden="1" customHeight="1" x14ac:dyDescent="0.25">
      <c r="A45" s="425"/>
      <c r="B45" s="836" t="s">
        <v>248</v>
      </c>
      <c r="C45" s="628">
        <v>2210</v>
      </c>
      <c r="D45" s="413">
        <v>0</v>
      </c>
      <c r="E45" s="667" t="s">
        <v>22</v>
      </c>
      <c r="F45" s="628" t="s">
        <v>423</v>
      </c>
      <c r="G45" s="856"/>
    </row>
    <row r="46" spans="1:7" s="34" customFormat="1" ht="15" hidden="1" customHeight="1" x14ac:dyDescent="0.25">
      <c r="A46" s="425"/>
      <c r="B46" s="837"/>
      <c r="C46" s="629"/>
      <c r="D46" s="413"/>
      <c r="E46" s="668"/>
      <c r="F46" s="629"/>
      <c r="G46" s="857"/>
    </row>
    <row r="47" spans="1:7" s="34" customFormat="1" ht="12.75" hidden="1" customHeight="1" x14ac:dyDescent="0.25">
      <c r="A47" s="806"/>
      <c r="B47" s="836" t="s">
        <v>462</v>
      </c>
      <c r="C47" s="628">
        <v>2210</v>
      </c>
      <c r="D47" s="315">
        <v>0</v>
      </c>
      <c r="E47" s="667" t="s">
        <v>22</v>
      </c>
      <c r="F47" s="628" t="s">
        <v>423</v>
      </c>
      <c r="G47" s="856"/>
    </row>
    <row r="48" spans="1:7" s="34" customFormat="1" ht="14.25" hidden="1" customHeight="1" x14ac:dyDescent="0.25">
      <c r="A48" s="807"/>
      <c r="B48" s="837"/>
      <c r="C48" s="629"/>
      <c r="D48" s="413" t="s">
        <v>351</v>
      </c>
      <c r="E48" s="668"/>
      <c r="F48" s="629"/>
      <c r="G48" s="857"/>
    </row>
    <row r="49" spans="1:7" s="34" customFormat="1" ht="14.25" hidden="1" customHeight="1" x14ac:dyDescent="0.25">
      <c r="A49" s="806"/>
      <c r="B49" s="836" t="s">
        <v>465</v>
      </c>
      <c r="C49" s="628">
        <v>2210</v>
      </c>
      <c r="D49" s="435">
        <v>0</v>
      </c>
      <c r="E49" s="667" t="s">
        <v>22</v>
      </c>
      <c r="F49" s="628" t="s">
        <v>423</v>
      </c>
      <c r="G49" s="856"/>
    </row>
    <row r="50" spans="1:7" s="34" customFormat="1" ht="12.75" hidden="1" customHeight="1" x14ac:dyDescent="0.25">
      <c r="A50" s="807"/>
      <c r="B50" s="837"/>
      <c r="C50" s="629"/>
      <c r="D50" s="435" t="s">
        <v>103</v>
      </c>
      <c r="E50" s="668"/>
      <c r="F50" s="629"/>
      <c r="G50" s="857"/>
    </row>
    <row r="51" spans="1:7" s="34" customFormat="1" ht="14.25" hidden="1" customHeight="1" x14ac:dyDescent="0.25">
      <c r="A51" s="806"/>
      <c r="B51" s="836" t="s">
        <v>460</v>
      </c>
      <c r="C51" s="628">
        <v>2210</v>
      </c>
      <c r="D51" s="435">
        <v>0</v>
      </c>
      <c r="E51" s="667" t="s">
        <v>22</v>
      </c>
      <c r="F51" s="628" t="s">
        <v>423</v>
      </c>
      <c r="G51" s="856"/>
    </row>
    <row r="52" spans="1:7" s="34" customFormat="1" ht="25.5" hidden="1" customHeight="1" x14ac:dyDescent="0.25">
      <c r="A52" s="807"/>
      <c r="B52" s="837"/>
      <c r="C52" s="629"/>
      <c r="D52" s="435" t="s">
        <v>349</v>
      </c>
      <c r="E52" s="668"/>
      <c r="F52" s="629"/>
      <c r="G52" s="857"/>
    </row>
    <row r="53" spans="1:7" s="34" customFormat="1" ht="15" hidden="1" customHeight="1" x14ac:dyDescent="0.25">
      <c r="A53" s="806"/>
      <c r="B53" s="836" t="s">
        <v>285</v>
      </c>
      <c r="C53" s="628">
        <v>2210</v>
      </c>
      <c r="D53" s="315">
        <v>0</v>
      </c>
      <c r="E53" s="667" t="s">
        <v>22</v>
      </c>
      <c r="F53" s="628" t="s">
        <v>423</v>
      </c>
      <c r="G53" s="856"/>
    </row>
    <row r="54" spans="1:7" s="34" customFormat="1" ht="13.5" hidden="1" customHeight="1" x14ac:dyDescent="0.25">
      <c r="A54" s="807"/>
      <c r="B54" s="837"/>
      <c r="C54" s="629"/>
      <c r="D54" s="413" t="s">
        <v>287</v>
      </c>
      <c r="E54" s="668"/>
      <c r="F54" s="629"/>
      <c r="G54" s="857"/>
    </row>
    <row r="55" spans="1:7" s="34" customFormat="1" ht="13.5" hidden="1" customHeight="1" x14ac:dyDescent="0.25">
      <c r="A55" s="425"/>
      <c r="B55" s="836" t="s">
        <v>463</v>
      </c>
      <c r="C55" s="628">
        <v>2210</v>
      </c>
      <c r="D55" s="435">
        <v>0</v>
      </c>
      <c r="E55" s="667" t="s">
        <v>22</v>
      </c>
      <c r="F55" s="628" t="s">
        <v>423</v>
      </c>
      <c r="G55" s="856"/>
    </row>
    <row r="56" spans="1:7" s="34" customFormat="1" ht="13.5" hidden="1" customHeight="1" x14ac:dyDescent="0.25">
      <c r="A56" s="425"/>
      <c r="B56" s="837"/>
      <c r="C56" s="629"/>
      <c r="D56" s="413" t="s">
        <v>295</v>
      </c>
      <c r="E56" s="668"/>
      <c r="F56" s="629"/>
      <c r="G56" s="857"/>
    </row>
    <row r="57" spans="1:7" s="34" customFormat="1" ht="14.25" hidden="1" customHeight="1" x14ac:dyDescent="0.25">
      <c r="A57" s="806"/>
      <c r="B57" s="836" t="s">
        <v>133</v>
      </c>
      <c r="C57" s="628">
        <v>2210</v>
      </c>
      <c r="D57" s="435">
        <v>0</v>
      </c>
      <c r="E57" s="667" t="s">
        <v>22</v>
      </c>
      <c r="F57" s="628" t="s">
        <v>423</v>
      </c>
      <c r="G57" s="856"/>
    </row>
    <row r="58" spans="1:7" s="34" customFormat="1" ht="15" hidden="1" customHeight="1" x14ac:dyDescent="0.25">
      <c r="A58" s="807"/>
      <c r="B58" s="837"/>
      <c r="C58" s="629"/>
      <c r="D58" s="413" t="s">
        <v>111</v>
      </c>
      <c r="E58" s="668"/>
      <c r="F58" s="629"/>
      <c r="G58" s="857"/>
    </row>
    <row r="59" spans="1:7" ht="18" hidden="1" customHeight="1" x14ac:dyDescent="0.25">
      <c r="A59" s="494"/>
      <c r="B59" s="858" t="s">
        <v>12</v>
      </c>
      <c r="C59" s="859"/>
      <c r="D59" s="12">
        <f>D62+D60</f>
        <v>0</v>
      </c>
      <c r="E59" s="497"/>
      <c r="F59" s="13"/>
      <c r="G59" s="498"/>
    </row>
    <row r="60" spans="1:7" ht="14.25" hidden="1" customHeight="1" x14ac:dyDescent="0.25">
      <c r="A60" s="806"/>
      <c r="B60" s="663" t="s">
        <v>390</v>
      </c>
      <c r="C60" s="628">
        <v>2210</v>
      </c>
      <c r="D60" s="315">
        <v>0</v>
      </c>
      <c r="E60" s="667" t="s">
        <v>22</v>
      </c>
      <c r="F60" s="628" t="s">
        <v>423</v>
      </c>
      <c r="G60" s="856"/>
    </row>
    <row r="61" spans="1:7" ht="25.5" hidden="1" customHeight="1" x14ac:dyDescent="0.25">
      <c r="A61" s="807"/>
      <c r="B61" s="664"/>
      <c r="C61" s="629"/>
      <c r="D61" s="413" t="s">
        <v>389</v>
      </c>
      <c r="E61" s="668"/>
      <c r="F61" s="629"/>
      <c r="G61" s="857"/>
    </row>
    <row r="62" spans="1:7" ht="13.5" hidden="1" customHeight="1" x14ac:dyDescent="0.25">
      <c r="A62" s="806"/>
      <c r="B62" s="663" t="s">
        <v>48</v>
      </c>
      <c r="C62" s="628">
        <v>2210</v>
      </c>
      <c r="D62" s="315">
        <v>0</v>
      </c>
      <c r="E62" s="667" t="s">
        <v>22</v>
      </c>
      <c r="F62" s="628" t="s">
        <v>423</v>
      </c>
      <c r="G62" s="856"/>
    </row>
    <row r="63" spans="1:7" ht="13.5" hidden="1" customHeight="1" x14ac:dyDescent="0.25">
      <c r="A63" s="807"/>
      <c r="B63" s="664"/>
      <c r="C63" s="629"/>
      <c r="D63" s="316" t="s">
        <v>277</v>
      </c>
      <c r="E63" s="668"/>
      <c r="F63" s="629"/>
      <c r="G63" s="857"/>
    </row>
    <row r="64" spans="1:7" ht="19.5" hidden="1" customHeight="1" x14ac:dyDescent="0.25">
      <c r="A64" s="494"/>
      <c r="B64" s="748" t="s">
        <v>99</v>
      </c>
      <c r="C64" s="749"/>
      <c r="D64" s="12">
        <f>D65+D67+D69</f>
        <v>0</v>
      </c>
      <c r="E64" s="499"/>
      <c r="F64" s="500"/>
      <c r="G64" s="501"/>
    </row>
    <row r="65" spans="1:7" ht="15" hidden="1" customHeight="1" x14ac:dyDescent="0.25">
      <c r="A65" s="806"/>
      <c r="B65" s="836" t="s">
        <v>467</v>
      </c>
      <c r="C65" s="628">
        <v>2210</v>
      </c>
      <c r="D65" s="315">
        <v>0</v>
      </c>
      <c r="E65" s="667" t="s">
        <v>22</v>
      </c>
      <c r="F65" s="628" t="s">
        <v>423</v>
      </c>
      <c r="G65" s="856"/>
    </row>
    <row r="66" spans="1:7" ht="14.25" hidden="1" customHeight="1" x14ac:dyDescent="0.25">
      <c r="A66" s="807"/>
      <c r="B66" s="837"/>
      <c r="C66" s="629"/>
      <c r="D66" s="413" t="s">
        <v>237</v>
      </c>
      <c r="E66" s="668"/>
      <c r="F66" s="629"/>
      <c r="G66" s="857"/>
    </row>
    <row r="67" spans="1:7" ht="15" hidden="1" customHeight="1" x14ac:dyDescent="0.25">
      <c r="A67" s="806"/>
      <c r="B67" s="836" t="s">
        <v>356</v>
      </c>
      <c r="C67" s="628">
        <v>2210</v>
      </c>
      <c r="D67" s="411">
        <v>0</v>
      </c>
      <c r="E67" s="667" t="s">
        <v>22</v>
      </c>
      <c r="F67" s="628" t="s">
        <v>423</v>
      </c>
      <c r="G67" s="856"/>
    </row>
    <row r="68" spans="1:7" ht="18" hidden="1" customHeight="1" x14ac:dyDescent="0.25">
      <c r="A68" s="807"/>
      <c r="B68" s="837"/>
      <c r="C68" s="629"/>
      <c r="D68" s="411" t="s">
        <v>357</v>
      </c>
      <c r="E68" s="668"/>
      <c r="F68" s="629"/>
      <c r="G68" s="857"/>
    </row>
    <row r="69" spans="1:7" ht="22.5" hidden="1" customHeight="1" x14ac:dyDescent="0.25">
      <c r="A69" s="806"/>
      <c r="B69" s="836" t="s">
        <v>252</v>
      </c>
      <c r="C69" s="628">
        <v>2210</v>
      </c>
      <c r="D69" s="434">
        <v>0</v>
      </c>
      <c r="E69" s="667" t="s">
        <v>22</v>
      </c>
      <c r="F69" s="628" t="s">
        <v>423</v>
      </c>
      <c r="G69" s="856"/>
    </row>
    <row r="70" spans="1:7" ht="18.75" hidden="1" customHeight="1" x14ac:dyDescent="0.25">
      <c r="A70" s="807"/>
      <c r="B70" s="837"/>
      <c r="C70" s="629"/>
      <c r="D70" s="411" t="s">
        <v>253</v>
      </c>
      <c r="E70" s="668"/>
      <c r="F70" s="629"/>
      <c r="G70" s="857"/>
    </row>
    <row r="71" spans="1:7" ht="18" hidden="1" customHeight="1" x14ac:dyDescent="0.25">
      <c r="A71" s="494"/>
      <c r="B71" s="858" t="s">
        <v>13</v>
      </c>
      <c r="C71" s="859"/>
      <c r="D71" s="12">
        <f>D72+D74+D76+D78+D80</f>
        <v>0</v>
      </c>
      <c r="E71" s="497"/>
      <c r="F71" s="13"/>
      <c r="G71" s="498"/>
    </row>
    <row r="72" spans="1:7" ht="13.5" hidden="1" customHeight="1" x14ac:dyDescent="0.25">
      <c r="A72" s="806"/>
      <c r="B72" s="836" t="s">
        <v>605</v>
      </c>
      <c r="C72" s="628">
        <v>2210</v>
      </c>
      <c r="D72" s="315">
        <v>0</v>
      </c>
      <c r="E72" s="667" t="s">
        <v>22</v>
      </c>
      <c r="F72" s="628" t="s">
        <v>423</v>
      </c>
      <c r="G72" s="856"/>
    </row>
    <row r="73" spans="1:7" ht="25.5" hidden="1" customHeight="1" x14ac:dyDescent="0.25">
      <c r="A73" s="807"/>
      <c r="B73" s="837"/>
      <c r="C73" s="629"/>
      <c r="D73" s="413" t="s">
        <v>317</v>
      </c>
      <c r="E73" s="668"/>
      <c r="F73" s="629"/>
      <c r="G73" s="857"/>
    </row>
    <row r="74" spans="1:7" ht="13.5" hidden="1" customHeight="1" x14ac:dyDescent="0.25">
      <c r="A74" s="806"/>
      <c r="B74" s="836" t="s">
        <v>339</v>
      </c>
      <c r="C74" s="628">
        <v>2210</v>
      </c>
      <c r="D74" s="435">
        <v>0</v>
      </c>
      <c r="E74" s="667" t="s">
        <v>22</v>
      </c>
      <c r="F74" s="628" t="s">
        <v>423</v>
      </c>
      <c r="G74" s="856"/>
    </row>
    <row r="75" spans="1:7" ht="13.5" hidden="1" customHeight="1" x14ac:dyDescent="0.25">
      <c r="A75" s="807"/>
      <c r="B75" s="837"/>
      <c r="C75" s="629"/>
      <c r="D75" s="413" t="s">
        <v>340</v>
      </c>
      <c r="E75" s="668"/>
      <c r="F75" s="629"/>
      <c r="G75" s="857"/>
    </row>
    <row r="76" spans="1:7" ht="18.75" hidden="1" customHeight="1" x14ac:dyDescent="0.25">
      <c r="A76" s="425"/>
      <c r="B76" s="836" t="s">
        <v>396</v>
      </c>
      <c r="C76" s="628">
        <v>2210</v>
      </c>
      <c r="D76" s="435">
        <v>0</v>
      </c>
      <c r="E76" s="667" t="s">
        <v>22</v>
      </c>
      <c r="F76" s="628" t="s">
        <v>423</v>
      </c>
      <c r="G76" s="856"/>
    </row>
    <row r="77" spans="1:7" ht="18.75" hidden="1" customHeight="1" x14ac:dyDescent="0.25">
      <c r="A77" s="425"/>
      <c r="B77" s="837"/>
      <c r="C77" s="629"/>
      <c r="D77" s="413" t="s">
        <v>395</v>
      </c>
      <c r="E77" s="668"/>
      <c r="F77" s="629"/>
      <c r="G77" s="857"/>
    </row>
    <row r="78" spans="1:7" ht="19.5" hidden="1" customHeight="1" x14ac:dyDescent="0.25">
      <c r="A78" s="425"/>
      <c r="B78" s="836" t="s">
        <v>391</v>
      </c>
      <c r="C78" s="628">
        <v>2210</v>
      </c>
      <c r="D78" s="435">
        <v>0</v>
      </c>
      <c r="E78" s="667" t="s">
        <v>22</v>
      </c>
      <c r="F78" s="628" t="s">
        <v>423</v>
      </c>
      <c r="G78" s="856"/>
    </row>
    <row r="79" spans="1:7" ht="18.75" hidden="1" customHeight="1" x14ac:dyDescent="0.25">
      <c r="A79" s="425"/>
      <c r="B79" s="837"/>
      <c r="C79" s="629"/>
      <c r="D79" s="413" t="s">
        <v>398</v>
      </c>
      <c r="E79" s="668"/>
      <c r="F79" s="629"/>
      <c r="G79" s="857"/>
    </row>
    <row r="80" spans="1:7" ht="18" hidden="1" customHeight="1" x14ac:dyDescent="0.25">
      <c r="A80" s="425"/>
      <c r="B80" s="836" t="s">
        <v>392</v>
      </c>
      <c r="C80" s="628">
        <v>2210</v>
      </c>
      <c r="D80" s="435">
        <v>0</v>
      </c>
      <c r="E80" s="667" t="s">
        <v>22</v>
      </c>
      <c r="F80" s="628" t="s">
        <v>423</v>
      </c>
      <c r="G80" s="856"/>
    </row>
    <row r="81" spans="1:32" ht="16.5" hidden="1" customHeight="1" x14ac:dyDescent="0.25">
      <c r="A81" s="425"/>
      <c r="B81" s="837"/>
      <c r="C81" s="629"/>
      <c r="D81" s="502" t="s">
        <v>397</v>
      </c>
      <c r="E81" s="668"/>
      <c r="F81" s="629"/>
      <c r="G81" s="857"/>
    </row>
    <row r="82" spans="1:32" ht="18.75" hidden="1" customHeight="1" x14ac:dyDescent="0.25">
      <c r="A82" s="494"/>
      <c r="B82" s="748" t="s">
        <v>24</v>
      </c>
      <c r="C82" s="749"/>
      <c r="D82" s="12">
        <f>D83+D85</f>
        <v>0</v>
      </c>
      <c r="E82" s="499"/>
      <c r="F82" s="500"/>
      <c r="G82" s="501"/>
    </row>
    <row r="83" spans="1:32" ht="14.25" hidden="1" customHeight="1" x14ac:dyDescent="0.25">
      <c r="A83" s="806"/>
      <c r="B83" s="836" t="s">
        <v>606</v>
      </c>
      <c r="C83" s="628">
        <v>2210</v>
      </c>
      <c r="D83" s="315">
        <v>0</v>
      </c>
      <c r="E83" s="667" t="s">
        <v>22</v>
      </c>
      <c r="F83" s="628" t="s">
        <v>423</v>
      </c>
      <c r="G83" s="856"/>
      <c r="H83" s="80"/>
      <c r="I83" s="80"/>
    </row>
    <row r="84" spans="1:32" ht="27.75" hidden="1" customHeight="1" x14ac:dyDescent="0.25">
      <c r="A84" s="807"/>
      <c r="B84" s="837"/>
      <c r="C84" s="629"/>
      <c r="D84" s="413" t="s">
        <v>225</v>
      </c>
      <c r="E84" s="668"/>
      <c r="F84" s="629"/>
      <c r="G84" s="857"/>
      <c r="H84" s="80"/>
      <c r="I84" s="80"/>
    </row>
    <row r="85" spans="1:32" ht="18" hidden="1" customHeight="1" x14ac:dyDescent="0.25">
      <c r="A85" s="806"/>
      <c r="B85" s="836" t="s">
        <v>363</v>
      </c>
      <c r="C85" s="628">
        <v>2210</v>
      </c>
      <c r="D85" s="315">
        <v>0</v>
      </c>
      <c r="E85" s="667" t="s">
        <v>22</v>
      </c>
      <c r="F85" s="628" t="s">
        <v>423</v>
      </c>
      <c r="G85" s="856"/>
    </row>
    <row r="86" spans="1:32" ht="23.25" hidden="1" customHeight="1" x14ac:dyDescent="0.25">
      <c r="A86" s="807"/>
      <c r="B86" s="837"/>
      <c r="C86" s="629"/>
      <c r="D86" s="413" t="s">
        <v>364</v>
      </c>
      <c r="E86" s="668"/>
      <c r="F86" s="629"/>
      <c r="G86" s="857"/>
    </row>
    <row r="87" spans="1:32" ht="18.75" hidden="1" customHeight="1" x14ac:dyDescent="0.25">
      <c r="A87" s="503"/>
      <c r="B87" s="71" t="s">
        <v>65</v>
      </c>
      <c r="C87" s="504">
        <v>2210</v>
      </c>
      <c r="D87" s="91">
        <f>D88+D90</f>
        <v>0</v>
      </c>
      <c r="E87" s="505"/>
      <c r="F87" s="505"/>
      <c r="G87" s="506"/>
    </row>
    <row r="88" spans="1:32" ht="12.75" hidden="1" customHeight="1" x14ac:dyDescent="0.25">
      <c r="A88" s="860"/>
      <c r="B88" s="861" t="s">
        <v>468</v>
      </c>
      <c r="C88" s="628">
        <v>2210</v>
      </c>
      <c r="D88" s="435">
        <v>0</v>
      </c>
      <c r="E88" s="667" t="s">
        <v>22</v>
      </c>
      <c r="F88" s="628" t="s">
        <v>423</v>
      </c>
      <c r="G88" s="856"/>
    </row>
    <row r="89" spans="1:32" ht="13.5" hidden="1" customHeight="1" x14ac:dyDescent="0.25">
      <c r="A89" s="807"/>
      <c r="B89" s="862"/>
      <c r="C89" s="629"/>
      <c r="D89" s="413" t="s">
        <v>226</v>
      </c>
      <c r="E89" s="668"/>
      <c r="F89" s="629"/>
      <c r="G89" s="857"/>
      <c r="AF89">
        <v>0.5</v>
      </c>
    </row>
    <row r="90" spans="1:32" ht="21.75" hidden="1" customHeight="1" x14ac:dyDescent="0.25">
      <c r="A90" s="425"/>
      <c r="B90" s="836" t="s">
        <v>358</v>
      </c>
      <c r="C90" s="628">
        <v>2210</v>
      </c>
      <c r="D90" s="413">
        <v>0</v>
      </c>
      <c r="E90" s="667" t="s">
        <v>22</v>
      </c>
      <c r="F90" s="628" t="s">
        <v>423</v>
      </c>
      <c r="G90" s="856"/>
    </row>
    <row r="91" spans="1:32" ht="19.5" hidden="1" customHeight="1" x14ac:dyDescent="0.25">
      <c r="A91" s="425"/>
      <c r="B91" s="837"/>
      <c r="C91" s="629"/>
      <c r="D91" s="502" t="s">
        <v>359</v>
      </c>
      <c r="E91" s="668"/>
      <c r="F91" s="629"/>
      <c r="G91" s="857"/>
    </row>
    <row r="92" spans="1:32" ht="18" hidden="1" customHeight="1" x14ac:dyDescent="0.25">
      <c r="A92" s="494"/>
      <c r="B92" s="858" t="s">
        <v>25</v>
      </c>
      <c r="C92" s="859"/>
      <c r="D92" s="12">
        <f>D93+D105+D109+D117+D101+D103+D113+D115+D95+D97+D111+D119+D107+D99</f>
        <v>0</v>
      </c>
      <c r="E92" s="497"/>
      <c r="F92" s="13"/>
      <c r="G92" s="498"/>
    </row>
    <row r="93" spans="1:32" ht="12.75" hidden="1" customHeight="1" x14ac:dyDescent="0.25">
      <c r="A93" s="806"/>
      <c r="B93" s="836" t="s">
        <v>309</v>
      </c>
      <c r="C93" s="652">
        <v>2210</v>
      </c>
      <c r="D93" s="315">
        <v>0</v>
      </c>
      <c r="E93" s="667" t="s">
        <v>22</v>
      </c>
      <c r="F93" s="628" t="s">
        <v>423</v>
      </c>
      <c r="G93" s="856"/>
    </row>
    <row r="94" spans="1:32" ht="16.5" hidden="1" customHeight="1" x14ac:dyDescent="0.25">
      <c r="A94" s="807"/>
      <c r="B94" s="837"/>
      <c r="C94" s="653"/>
      <c r="D94" s="413" t="s">
        <v>311</v>
      </c>
      <c r="E94" s="668"/>
      <c r="F94" s="629"/>
      <c r="G94" s="857"/>
    </row>
    <row r="95" spans="1:32" ht="16.5" hidden="1" customHeight="1" x14ac:dyDescent="0.25">
      <c r="A95" s="425"/>
      <c r="B95" s="836" t="s">
        <v>314</v>
      </c>
      <c r="C95" s="652">
        <v>2210</v>
      </c>
      <c r="D95" s="435">
        <v>0</v>
      </c>
      <c r="E95" s="667" t="s">
        <v>22</v>
      </c>
      <c r="F95" s="628" t="s">
        <v>423</v>
      </c>
      <c r="G95" s="856"/>
    </row>
    <row r="96" spans="1:32" ht="11.25" hidden="1" customHeight="1" x14ac:dyDescent="0.25">
      <c r="A96" s="425"/>
      <c r="B96" s="837"/>
      <c r="C96" s="653"/>
      <c r="D96" s="413" t="s">
        <v>315</v>
      </c>
      <c r="E96" s="668"/>
      <c r="F96" s="629"/>
      <c r="G96" s="857"/>
    </row>
    <row r="97" spans="1:7" ht="13.5" hidden="1" customHeight="1" x14ac:dyDescent="0.25">
      <c r="A97" s="425"/>
      <c r="B97" s="836" t="s">
        <v>320</v>
      </c>
      <c r="C97" s="464">
        <v>2210</v>
      </c>
      <c r="D97" s="435">
        <v>0</v>
      </c>
      <c r="E97" s="667" t="s">
        <v>22</v>
      </c>
      <c r="F97" s="628" t="s">
        <v>423</v>
      </c>
      <c r="G97" s="856"/>
    </row>
    <row r="98" spans="1:7" ht="13.5" hidden="1" customHeight="1" x14ac:dyDescent="0.25">
      <c r="A98" s="425"/>
      <c r="B98" s="837"/>
      <c r="C98" s="465"/>
      <c r="D98" s="413" t="s">
        <v>321</v>
      </c>
      <c r="E98" s="668"/>
      <c r="F98" s="629"/>
      <c r="G98" s="857"/>
    </row>
    <row r="99" spans="1:7" ht="13.5" hidden="1" customHeight="1" x14ac:dyDescent="0.25">
      <c r="A99" s="425"/>
      <c r="B99" s="836" t="s">
        <v>404</v>
      </c>
      <c r="C99" s="464">
        <v>2210</v>
      </c>
      <c r="D99" s="435">
        <v>0</v>
      </c>
      <c r="E99" s="667" t="s">
        <v>22</v>
      </c>
      <c r="F99" s="628" t="s">
        <v>423</v>
      </c>
      <c r="G99" s="856"/>
    </row>
    <row r="100" spans="1:7" ht="13.5" hidden="1" customHeight="1" x14ac:dyDescent="0.25">
      <c r="A100" s="425"/>
      <c r="B100" s="837"/>
      <c r="C100" s="465"/>
      <c r="D100" s="413" t="s">
        <v>199</v>
      </c>
      <c r="E100" s="668"/>
      <c r="F100" s="629"/>
      <c r="G100" s="857"/>
    </row>
    <row r="101" spans="1:7" ht="12.75" hidden="1" customHeight="1" x14ac:dyDescent="0.25">
      <c r="A101" s="806"/>
      <c r="B101" s="836" t="s">
        <v>345</v>
      </c>
      <c r="C101" s="507">
        <v>2210</v>
      </c>
      <c r="D101" s="435">
        <v>0</v>
      </c>
      <c r="E101" s="667" t="s">
        <v>22</v>
      </c>
      <c r="F101" s="628" t="s">
        <v>423</v>
      </c>
      <c r="G101" s="856"/>
    </row>
    <row r="102" spans="1:7" ht="15" hidden="1" customHeight="1" x14ac:dyDescent="0.25">
      <c r="A102" s="807"/>
      <c r="B102" s="837"/>
      <c r="C102" s="465"/>
      <c r="D102" s="413" t="s">
        <v>346</v>
      </c>
      <c r="E102" s="668"/>
      <c r="F102" s="629"/>
      <c r="G102" s="857"/>
    </row>
    <row r="103" spans="1:7" ht="15.75" hidden="1" customHeight="1" x14ac:dyDescent="0.25">
      <c r="A103" s="806"/>
      <c r="B103" s="836" t="s">
        <v>368</v>
      </c>
      <c r="C103" s="507">
        <v>2210</v>
      </c>
      <c r="D103" s="435">
        <v>0</v>
      </c>
      <c r="E103" s="667" t="s">
        <v>22</v>
      </c>
      <c r="F103" s="628" t="s">
        <v>423</v>
      </c>
      <c r="G103" s="856"/>
    </row>
    <row r="104" spans="1:7" ht="27.75" hidden="1" customHeight="1" x14ac:dyDescent="0.25">
      <c r="A104" s="807"/>
      <c r="B104" s="837"/>
      <c r="C104" s="507"/>
      <c r="D104" s="413" t="s">
        <v>369</v>
      </c>
      <c r="E104" s="668"/>
      <c r="F104" s="629"/>
      <c r="G104" s="857"/>
    </row>
    <row r="105" spans="1:7" ht="13.5" hidden="1" customHeight="1" x14ac:dyDescent="0.25">
      <c r="A105" s="806"/>
      <c r="B105" s="836" t="s">
        <v>464</v>
      </c>
      <c r="C105" s="652">
        <v>2210</v>
      </c>
      <c r="D105" s="435">
        <v>0</v>
      </c>
      <c r="E105" s="667" t="s">
        <v>22</v>
      </c>
      <c r="F105" s="628" t="s">
        <v>423</v>
      </c>
      <c r="G105" s="856"/>
    </row>
    <row r="106" spans="1:7" ht="24" hidden="1" customHeight="1" x14ac:dyDescent="0.25">
      <c r="A106" s="807"/>
      <c r="B106" s="837"/>
      <c r="C106" s="653"/>
      <c r="D106" s="413" t="s">
        <v>386</v>
      </c>
      <c r="E106" s="668"/>
      <c r="F106" s="629"/>
      <c r="G106" s="857"/>
    </row>
    <row r="107" spans="1:7" ht="17.25" hidden="1" customHeight="1" x14ac:dyDescent="0.25">
      <c r="A107" s="425"/>
      <c r="B107" s="836" t="s">
        <v>402</v>
      </c>
      <c r="C107" s="652">
        <v>2210</v>
      </c>
      <c r="D107" s="435">
        <v>0</v>
      </c>
      <c r="E107" s="667" t="s">
        <v>22</v>
      </c>
      <c r="F107" s="628" t="s">
        <v>423</v>
      </c>
      <c r="G107" s="856"/>
    </row>
    <row r="108" spans="1:7" ht="14.25" hidden="1" customHeight="1" x14ac:dyDescent="0.25">
      <c r="A108" s="425"/>
      <c r="B108" s="837"/>
      <c r="C108" s="653"/>
      <c r="D108" s="413" t="s">
        <v>403</v>
      </c>
      <c r="E108" s="668"/>
      <c r="F108" s="629"/>
      <c r="G108" s="857"/>
    </row>
    <row r="109" spans="1:7" ht="12.75" hidden="1" customHeight="1" x14ac:dyDescent="0.25">
      <c r="A109" s="806"/>
      <c r="B109" s="836" t="s">
        <v>372</v>
      </c>
      <c r="C109" s="652">
        <v>2210</v>
      </c>
      <c r="D109" s="315">
        <v>0</v>
      </c>
      <c r="E109" s="667" t="s">
        <v>22</v>
      </c>
      <c r="F109" s="628" t="s">
        <v>423</v>
      </c>
      <c r="G109" s="856"/>
    </row>
    <row r="110" spans="1:7" ht="22.5" hidden="1" customHeight="1" x14ac:dyDescent="0.25">
      <c r="A110" s="807"/>
      <c r="B110" s="837"/>
      <c r="C110" s="653"/>
      <c r="D110" s="413" t="s">
        <v>373</v>
      </c>
      <c r="E110" s="668"/>
      <c r="F110" s="629"/>
      <c r="G110" s="863"/>
    </row>
    <row r="111" spans="1:7" ht="17.25" hidden="1" customHeight="1" x14ac:dyDescent="0.25">
      <c r="A111" s="425"/>
      <c r="B111" s="836" t="s">
        <v>607</v>
      </c>
      <c r="C111" s="652">
        <v>2210</v>
      </c>
      <c r="D111" s="435">
        <v>0</v>
      </c>
      <c r="E111" s="667" t="s">
        <v>22</v>
      </c>
      <c r="F111" s="628" t="s">
        <v>423</v>
      </c>
      <c r="G111" s="856"/>
    </row>
    <row r="112" spans="1:7" ht="16.5" hidden="1" customHeight="1" x14ac:dyDescent="0.25">
      <c r="A112" s="425"/>
      <c r="B112" s="837"/>
      <c r="C112" s="653"/>
      <c r="D112" s="413" t="s">
        <v>365</v>
      </c>
      <c r="E112" s="668"/>
      <c r="F112" s="629"/>
      <c r="G112" s="863"/>
    </row>
    <row r="113" spans="1:7" ht="13.5" hidden="1" customHeight="1" x14ac:dyDescent="0.25">
      <c r="A113" s="806"/>
      <c r="B113" s="836" t="s">
        <v>377</v>
      </c>
      <c r="C113" s="652">
        <v>2210</v>
      </c>
      <c r="D113" s="435">
        <v>0</v>
      </c>
      <c r="E113" s="667" t="s">
        <v>22</v>
      </c>
      <c r="F113" s="628" t="s">
        <v>423</v>
      </c>
      <c r="G113" s="856"/>
    </row>
    <row r="114" spans="1:7" ht="13.5" hidden="1" customHeight="1" x14ac:dyDescent="0.25">
      <c r="A114" s="807"/>
      <c r="B114" s="837"/>
      <c r="C114" s="653"/>
      <c r="D114" s="413" t="s">
        <v>378</v>
      </c>
      <c r="E114" s="668"/>
      <c r="F114" s="629"/>
      <c r="G114" s="863"/>
    </row>
    <row r="115" spans="1:7" ht="14.25" hidden="1" customHeight="1" x14ac:dyDescent="0.25">
      <c r="A115" s="806"/>
      <c r="B115" s="836" t="s">
        <v>264</v>
      </c>
      <c r="C115" s="464">
        <v>2210</v>
      </c>
      <c r="D115" s="435">
        <v>0</v>
      </c>
      <c r="E115" s="667" t="s">
        <v>22</v>
      </c>
      <c r="F115" s="628" t="s">
        <v>423</v>
      </c>
      <c r="G115" s="864"/>
    </row>
    <row r="116" spans="1:7" ht="14.25" hidden="1" customHeight="1" x14ac:dyDescent="0.25">
      <c r="A116" s="807"/>
      <c r="B116" s="837"/>
      <c r="C116" s="465"/>
      <c r="D116" s="413" t="s">
        <v>265</v>
      </c>
      <c r="E116" s="668"/>
      <c r="F116" s="629"/>
      <c r="G116" s="865"/>
    </row>
    <row r="117" spans="1:7" ht="12" hidden="1" customHeight="1" x14ac:dyDescent="0.25">
      <c r="A117" s="806"/>
      <c r="B117" s="703" t="s">
        <v>352</v>
      </c>
      <c r="C117" s="628">
        <v>2210</v>
      </c>
      <c r="D117" s="315">
        <v>0</v>
      </c>
      <c r="E117" s="667" t="s">
        <v>22</v>
      </c>
      <c r="F117" s="628" t="s">
        <v>423</v>
      </c>
      <c r="G117" s="856"/>
    </row>
    <row r="118" spans="1:7" ht="15" hidden="1" customHeight="1" x14ac:dyDescent="0.25">
      <c r="A118" s="807"/>
      <c r="B118" s="704"/>
      <c r="C118" s="629"/>
      <c r="D118" s="413" t="s">
        <v>353</v>
      </c>
      <c r="E118" s="668"/>
      <c r="F118" s="629"/>
      <c r="G118" s="857"/>
    </row>
    <row r="119" spans="1:7" ht="15" hidden="1" customHeight="1" x14ac:dyDescent="0.25">
      <c r="A119" s="425"/>
      <c r="B119" s="836" t="s">
        <v>400</v>
      </c>
      <c r="C119" s="652">
        <v>2210</v>
      </c>
      <c r="D119" s="435">
        <v>0</v>
      </c>
      <c r="E119" s="667" t="s">
        <v>22</v>
      </c>
      <c r="F119" s="628" t="s">
        <v>423</v>
      </c>
      <c r="G119" s="856"/>
    </row>
    <row r="120" spans="1:7" ht="15" hidden="1" customHeight="1" x14ac:dyDescent="0.25">
      <c r="A120" s="425"/>
      <c r="B120" s="837"/>
      <c r="C120" s="653"/>
      <c r="D120" s="502" t="s">
        <v>401</v>
      </c>
      <c r="E120" s="668"/>
      <c r="F120" s="629"/>
      <c r="G120" s="857"/>
    </row>
    <row r="121" spans="1:7" ht="18.75" hidden="1" customHeight="1" x14ac:dyDescent="0.25">
      <c r="A121" s="494"/>
      <c r="B121" s="748" t="s">
        <v>27</v>
      </c>
      <c r="C121" s="749"/>
      <c r="D121" s="12">
        <f>D122+D136+D138+D142+D144+D148+D150+D156+D160+D168+D170+D172+D176+D178+D180+D184+D186+D188+D146+D182+D140+D134+D162+D124+D128+D190+D192+D132+D152+D130+D158+D174+D166+D164+D154+D126</f>
        <v>4.5474735088646412E-13</v>
      </c>
      <c r="E121" s="499"/>
      <c r="F121" s="500"/>
      <c r="G121" s="501"/>
    </row>
    <row r="122" spans="1:7" ht="15.75" hidden="1" customHeight="1" x14ac:dyDescent="0.25">
      <c r="A122" s="806"/>
      <c r="B122" s="703" t="s">
        <v>214</v>
      </c>
      <c r="C122" s="667">
        <v>2210</v>
      </c>
      <c r="D122" s="433">
        <v>0</v>
      </c>
      <c r="E122" s="667" t="s">
        <v>22</v>
      </c>
      <c r="F122" s="628" t="s">
        <v>423</v>
      </c>
      <c r="G122" s="866"/>
    </row>
    <row r="123" spans="1:7" ht="15" hidden="1" customHeight="1" x14ac:dyDescent="0.25">
      <c r="A123" s="807"/>
      <c r="B123" s="704"/>
      <c r="C123" s="668"/>
      <c r="D123" s="411" t="s">
        <v>215</v>
      </c>
      <c r="E123" s="668"/>
      <c r="F123" s="629"/>
      <c r="G123" s="867"/>
    </row>
    <row r="124" spans="1:7" ht="13.5" hidden="1" customHeight="1" x14ac:dyDescent="0.25">
      <c r="A124" s="806"/>
      <c r="B124" s="703" t="s">
        <v>223</v>
      </c>
      <c r="C124" s="667">
        <v>2210</v>
      </c>
      <c r="D124" s="434">
        <v>0</v>
      </c>
      <c r="E124" s="667" t="s">
        <v>22</v>
      </c>
      <c r="F124" s="628" t="s">
        <v>423</v>
      </c>
      <c r="G124" s="866"/>
    </row>
    <row r="125" spans="1:7" ht="13.5" hidden="1" customHeight="1" x14ac:dyDescent="0.25">
      <c r="A125" s="807"/>
      <c r="B125" s="704"/>
      <c r="C125" s="668"/>
      <c r="D125" s="411" t="s">
        <v>227</v>
      </c>
      <c r="E125" s="668"/>
      <c r="F125" s="629"/>
      <c r="G125" s="867"/>
    </row>
    <row r="126" spans="1:7" ht="13.5" hidden="1" customHeight="1" x14ac:dyDescent="0.25">
      <c r="A126" s="425"/>
      <c r="B126" s="703" t="s">
        <v>371</v>
      </c>
      <c r="C126" s="667">
        <v>2210</v>
      </c>
      <c r="D126" s="411">
        <v>0</v>
      </c>
      <c r="E126" s="667" t="s">
        <v>22</v>
      </c>
      <c r="F126" s="628" t="s">
        <v>423</v>
      </c>
      <c r="G126" s="866"/>
    </row>
    <row r="127" spans="1:7" ht="13.5" hidden="1" customHeight="1" x14ac:dyDescent="0.25">
      <c r="A127" s="425"/>
      <c r="B127" s="704"/>
      <c r="C127" s="668"/>
      <c r="D127" s="411" t="s">
        <v>370</v>
      </c>
      <c r="E127" s="668"/>
      <c r="F127" s="629"/>
      <c r="G127" s="867"/>
    </row>
    <row r="128" spans="1:7" ht="13.5" hidden="1" customHeight="1" x14ac:dyDescent="0.25">
      <c r="A128" s="806"/>
      <c r="B128" s="703" t="s">
        <v>608</v>
      </c>
      <c r="C128" s="667">
        <v>2210</v>
      </c>
      <c r="D128" s="434">
        <v>0</v>
      </c>
      <c r="E128" s="667" t="s">
        <v>22</v>
      </c>
      <c r="F128" s="628" t="s">
        <v>423</v>
      </c>
      <c r="G128" s="866"/>
    </row>
    <row r="129" spans="1:8" ht="12.75" hidden="1" customHeight="1" x14ac:dyDescent="0.25">
      <c r="A129" s="807"/>
      <c r="B129" s="704"/>
      <c r="C129" s="668"/>
      <c r="D129" s="411" t="s">
        <v>327</v>
      </c>
      <c r="E129" s="668"/>
      <c r="F129" s="629"/>
      <c r="G129" s="867"/>
    </row>
    <row r="130" spans="1:8" ht="12" hidden="1" customHeight="1" x14ac:dyDescent="0.25">
      <c r="A130" s="806"/>
      <c r="B130" s="703" t="s">
        <v>307</v>
      </c>
      <c r="C130" s="667">
        <v>2210</v>
      </c>
      <c r="D130" s="434">
        <v>0</v>
      </c>
      <c r="E130" s="667" t="s">
        <v>22</v>
      </c>
      <c r="F130" s="628" t="s">
        <v>423</v>
      </c>
      <c r="G130" s="866"/>
    </row>
    <row r="131" spans="1:8" ht="12" hidden="1" customHeight="1" x14ac:dyDescent="0.25">
      <c r="A131" s="807"/>
      <c r="B131" s="704"/>
      <c r="C131" s="668"/>
      <c r="D131" s="411" t="s">
        <v>328</v>
      </c>
      <c r="E131" s="668"/>
      <c r="F131" s="629"/>
      <c r="G131" s="867"/>
    </row>
    <row r="132" spans="1:8" ht="12" hidden="1" customHeight="1" x14ac:dyDescent="0.25">
      <c r="A132" s="806"/>
      <c r="B132" s="703" t="s">
        <v>143</v>
      </c>
      <c r="C132" s="667">
        <v>2210</v>
      </c>
      <c r="D132" s="434">
        <v>0</v>
      </c>
      <c r="E132" s="667" t="s">
        <v>22</v>
      </c>
      <c r="F132" s="628" t="s">
        <v>423</v>
      </c>
      <c r="G132" s="866"/>
    </row>
    <row r="133" spans="1:8" ht="14.25" hidden="1" customHeight="1" x14ac:dyDescent="0.25">
      <c r="A133" s="807"/>
      <c r="B133" s="704"/>
      <c r="C133" s="668"/>
      <c r="D133" s="411" t="s">
        <v>217</v>
      </c>
      <c r="E133" s="668"/>
      <c r="F133" s="629"/>
      <c r="G133" s="867"/>
    </row>
    <row r="134" spans="1:8" ht="12" hidden="1" customHeight="1" x14ac:dyDescent="0.25">
      <c r="A134" s="806"/>
      <c r="B134" s="703" t="s">
        <v>213</v>
      </c>
      <c r="C134" s="667">
        <v>2210</v>
      </c>
      <c r="D134" s="434">
        <v>0</v>
      </c>
      <c r="E134" s="667" t="s">
        <v>22</v>
      </c>
      <c r="F134" s="628" t="s">
        <v>423</v>
      </c>
      <c r="G134" s="866"/>
    </row>
    <row r="135" spans="1:8" ht="15" hidden="1" customHeight="1" x14ac:dyDescent="0.25">
      <c r="A135" s="807"/>
      <c r="B135" s="704"/>
      <c r="C135" s="668"/>
      <c r="D135" s="411" t="s">
        <v>218</v>
      </c>
      <c r="E135" s="668"/>
      <c r="F135" s="629"/>
      <c r="G135" s="867"/>
    </row>
    <row r="136" spans="1:8" ht="13.5" hidden="1" customHeight="1" x14ac:dyDescent="0.25">
      <c r="A136" s="806"/>
      <c r="B136" s="703" t="s">
        <v>609</v>
      </c>
      <c r="C136" s="628">
        <v>2210</v>
      </c>
      <c r="D136" s="434">
        <v>0</v>
      </c>
      <c r="E136" s="667" t="s">
        <v>22</v>
      </c>
      <c r="F136" s="628" t="s">
        <v>423</v>
      </c>
      <c r="G136" s="866"/>
    </row>
    <row r="137" spans="1:8" ht="16.5" hidden="1" customHeight="1" x14ac:dyDescent="0.25">
      <c r="A137" s="807"/>
      <c r="B137" s="704"/>
      <c r="C137" s="629"/>
      <c r="D137" s="411" t="s">
        <v>219</v>
      </c>
      <c r="E137" s="668"/>
      <c r="F137" s="629"/>
      <c r="G137" s="867"/>
    </row>
    <row r="138" spans="1:8" ht="13.5" hidden="1" customHeight="1" x14ac:dyDescent="0.25">
      <c r="A138" s="806"/>
      <c r="B138" s="703" t="s">
        <v>96</v>
      </c>
      <c r="C138" s="628">
        <v>2210</v>
      </c>
      <c r="D138" s="433">
        <v>0</v>
      </c>
      <c r="E138" s="667" t="s">
        <v>22</v>
      </c>
      <c r="F138" s="628" t="s">
        <v>423</v>
      </c>
      <c r="G138" s="866"/>
    </row>
    <row r="139" spans="1:8" ht="15" hidden="1" customHeight="1" x14ac:dyDescent="0.25">
      <c r="A139" s="807"/>
      <c r="B139" s="704"/>
      <c r="C139" s="629"/>
      <c r="D139" s="411" t="s">
        <v>205</v>
      </c>
      <c r="E139" s="668"/>
      <c r="F139" s="629"/>
      <c r="G139" s="867"/>
      <c r="H139" s="166"/>
    </row>
    <row r="140" spans="1:8" ht="12" hidden="1" customHeight="1" x14ac:dyDescent="0.25">
      <c r="A140" s="806"/>
      <c r="B140" s="703" t="s">
        <v>610</v>
      </c>
      <c r="C140" s="628">
        <v>2210</v>
      </c>
      <c r="D140" s="434">
        <v>0</v>
      </c>
      <c r="E140" s="667" t="s">
        <v>22</v>
      </c>
      <c r="F140" s="628" t="s">
        <v>423</v>
      </c>
      <c r="G140" s="866"/>
      <c r="H140" s="166"/>
    </row>
    <row r="141" spans="1:8" ht="15" hidden="1" customHeight="1" x14ac:dyDescent="0.25">
      <c r="A141" s="807"/>
      <c r="B141" s="704"/>
      <c r="C141" s="629"/>
      <c r="D141" s="411" t="s">
        <v>379</v>
      </c>
      <c r="E141" s="668"/>
      <c r="F141" s="629"/>
      <c r="G141" s="867"/>
      <c r="H141" s="166"/>
    </row>
    <row r="142" spans="1:8" ht="15" hidden="1" customHeight="1" x14ac:dyDescent="0.25">
      <c r="A142" s="806"/>
      <c r="B142" s="703" t="s">
        <v>347</v>
      </c>
      <c r="C142" s="667">
        <v>2210</v>
      </c>
      <c r="D142" s="433">
        <v>0</v>
      </c>
      <c r="E142" s="667" t="s">
        <v>22</v>
      </c>
      <c r="F142" s="628" t="s">
        <v>423</v>
      </c>
      <c r="G142" s="866"/>
    </row>
    <row r="143" spans="1:8" ht="28.5" hidden="1" customHeight="1" x14ac:dyDescent="0.25">
      <c r="A143" s="807"/>
      <c r="B143" s="704"/>
      <c r="C143" s="668"/>
      <c r="D143" s="411" t="s">
        <v>348</v>
      </c>
      <c r="E143" s="668"/>
      <c r="F143" s="629"/>
      <c r="G143" s="867"/>
    </row>
    <row r="144" spans="1:8" ht="13.5" hidden="1" customHeight="1" x14ac:dyDescent="0.25">
      <c r="A144" s="806"/>
      <c r="B144" s="703" t="s">
        <v>304</v>
      </c>
      <c r="C144" s="667">
        <v>2210</v>
      </c>
      <c r="D144" s="434">
        <v>0</v>
      </c>
      <c r="E144" s="667" t="s">
        <v>22</v>
      </c>
      <c r="F144" s="628" t="s">
        <v>423</v>
      </c>
      <c r="G144" s="866"/>
      <c r="H144" s="79"/>
    </row>
    <row r="145" spans="1:8" ht="14.25" hidden="1" customHeight="1" x14ac:dyDescent="0.25">
      <c r="A145" s="807"/>
      <c r="B145" s="704"/>
      <c r="C145" s="668"/>
      <c r="D145" s="411" t="s">
        <v>329</v>
      </c>
      <c r="E145" s="668"/>
      <c r="F145" s="629"/>
      <c r="G145" s="867"/>
      <c r="H145" s="79"/>
    </row>
    <row r="146" spans="1:8" ht="14.25" hidden="1" customHeight="1" x14ac:dyDescent="0.25">
      <c r="A146" s="806"/>
      <c r="B146" s="703" t="s">
        <v>153</v>
      </c>
      <c r="C146" s="667">
        <v>2210</v>
      </c>
      <c r="D146" s="434">
        <v>0</v>
      </c>
      <c r="E146" s="667" t="s">
        <v>22</v>
      </c>
      <c r="F146" s="628" t="s">
        <v>423</v>
      </c>
      <c r="G146" s="866"/>
      <c r="H146" s="79"/>
    </row>
    <row r="147" spans="1:8" ht="14.25" hidden="1" customHeight="1" x14ac:dyDescent="0.25">
      <c r="A147" s="807"/>
      <c r="B147" s="704"/>
      <c r="C147" s="668"/>
      <c r="D147" s="411" t="s">
        <v>126</v>
      </c>
      <c r="E147" s="668"/>
      <c r="F147" s="629"/>
      <c r="G147" s="867"/>
      <c r="H147" s="79"/>
    </row>
    <row r="148" spans="1:8" ht="12.75" hidden="1" customHeight="1" x14ac:dyDescent="0.25">
      <c r="A148" s="806"/>
      <c r="B148" s="744" t="s">
        <v>308</v>
      </c>
      <c r="C148" s="652">
        <v>2210</v>
      </c>
      <c r="D148" s="434">
        <v>0</v>
      </c>
      <c r="E148" s="652" t="s">
        <v>22</v>
      </c>
      <c r="F148" s="628" t="s">
        <v>423</v>
      </c>
      <c r="G148" s="866"/>
    </row>
    <row r="149" spans="1:8" ht="12.75" hidden="1" customHeight="1" x14ac:dyDescent="0.25">
      <c r="A149" s="807"/>
      <c r="B149" s="745"/>
      <c r="C149" s="653"/>
      <c r="D149" s="411" t="s">
        <v>330</v>
      </c>
      <c r="E149" s="653"/>
      <c r="F149" s="629"/>
      <c r="G149" s="867"/>
    </row>
    <row r="150" spans="1:8" ht="18" hidden="1" customHeight="1" x14ac:dyDescent="0.25">
      <c r="A150" s="806"/>
      <c r="B150" s="703" t="s">
        <v>249</v>
      </c>
      <c r="C150" s="667">
        <v>2210</v>
      </c>
      <c r="D150" s="434">
        <v>0</v>
      </c>
      <c r="E150" s="667" t="s">
        <v>22</v>
      </c>
      <c r="F150" s="628" t="s">
        <v>423</v>
      </c>
      <c r="G150" s="866"/>
    </row>
    <row r="151" spans="1:8" ht="11.25" hidden="1" customHeight="1" x14ac:dyDescent="0.25">
      <c r="A151" s="807"/>
      <c r="B151" s="704"/>
      <c r="C151" s="668"/>
      <c r="D151" s="411" t="s">
        <v>250</v>
      </c>
      <c r="E151" s="668"/>
      <c r="F151" s="629"/>
      <c r="G151" s="867"/>
    </row>
    <row r="152" spans="1:8" ht="13.5" hidden="1" customHeight="1" x14ac:dyDescent="0.25">
      <c r="A152" s="806"/>
      <c r="B152" s="703" t="s">
        <v>247</v>
      </c>
      <c r="C152" s="667">
        <v>2210</v>
      </c>
      <c r="D152" s="434">
        <v>0</v>
      </c>
      <c r="E152" s="667" t="s">
        <v>22</v>
      </c>
      <c r="F152" s="628" t="s">
        <v>423</v>
      </c>
      <c r="G152" s="866"/>
    </row>
    <row r="153" spans="1:8" ht="13.5" hidden="1" customHeight="1" x14ac:dyDescent="0.25">
      <c r="A153" s="807"/>
      <c r="B153" s="704"/>
      <c r="C153" s="668"/>
      <c r="D153" s="411" t="s">
        <v>206</v>
      </c>
      <c r="E153" s="668"/>
      <c r="F153" s="629"/>
      <c r="G153" s="867"/>
    </row>
    <row r="154" spans="1:8" ht="13.5" hidden="1" customHeight="1" x14ac:dyDescent="0.25">
      <c r="A154" s="425"/>
      <c r="B154" s="703" t="s">
        <v>466</v>
      </c>
      <c r="C154" s="667">
        <v>2210</v>
      </c>
      <c r="D154" s="434">
        <v>0</v>
      </c>
      <c r="E154" s="667" t="s">
        <v>22</v>
      </c>
      <c r="F154" s="628" t="s">
        <v>423</v>
      </c>
      <c r="G154" s="866"/>
    </row>
    <row r="155" spans="1:8" ht="13.5" hidden="1" customHeight="1" x14ac:dyDescent="0.25">
      <c r="A155" s="425"/>
      <c r="B155" s="704"/>
      <c r="C155" s="668"/>
      <c r="D155" s="411" t="s">
        <v>350</v>
      </c>
      <c r="E155" s="668"/>
      <c r="F155" s="629"/>
      <c r="G155" s="867"/>
    </row>
    <row r="156" spans="1:8" ht="14.25" hidden="1" customHeight="1" x14ac:dyDescent="0.25">
      <c r="A156" s="806"/>
      <c r="B156" s="703" t="s">
        <v>269</v>
      </c>
      <c r="C156" s="667">
        <v>2210</v>
      </c>
      <c r="D156" s="434">
        <v>0</v>
      </c>
      <c r="E156" s="667" t="s">
        <v>22</v>
      </c>
      <c r="F156" s="628" t="s">
        <v>423</v>
      </c>
      <c r="G156" s="866"/>
    </row>
    <row r="157" spans="1:8" ht="14.25" hidden="1" customHeight="1" x14ac:dyDescent="0.25">
      <c r="A157" s="807"/>
      <c r="B157" s="704"/>
      <c r="C157" s="668"/>
      <c r="D157" s="411" t="s">
        <v>270</v>
      </c>
      <c r="E157" s="668"/>
      <c r="F157" s="629"/>
      <c r="G157" s="867"/>
    </row>
    <row r="158" spans="1:8" ht="15" hidden="1" customHeight="1" x14ac:dyDescent="0.25">
      <c r="A158" s="806"/>
      <c r="B158" s="703" t="s">
        <v>354</v>
      </c>
      <c r="C158" s="628">
        <v>2210</v>
      </c>
      <c r="D158" s="434">
        <v>0</v>
      </c>
      <c r="E158" s="667" t="s">
        <v>22</v>
      </c>
      <c r="F158" s="628" t="s">
        <v>423</v>
      </c>
      <c r="G158" s="866"/>
    </row>
    <row r="159" spans="1:8" ht="13.5" hidden="1" customHeight="1" x14ac:dyDescent="0.25">
      <c r="A159" s="807"/>
      <c r="B159" s="704"/>
      <c r="C159" s="629"/>
      <c r="D159" s="411" t="s">
        <v>355</v>
      </c>
      <c r="E159" s="668"/>
      <c r="F159" s="629"/>
      <c r="G159" s="867"/>
    </row>
    <row r="160" spans="1:8" ht="14.25" hidden="1" customHeight="1" x14ac:dyDescent="0.25">
      <c r="A160" s="806"/>
      <c r="B160" s="703" t="s">
        <v>376</v>
      </c>
      <c r="C160" s="628">
        <v>2210</v>
      </c>
      <c r="D160" s="433">
        <v>0</v>
      </c>
      <c r="E160" s="667" t="s">
        <v>22</v>
      </c>
      <c r="F160" s="628" t="s">
        <v>423</v>
      </c>
      <c r="G160" s="866"/>
    </row>
    <row r="161" spans="1:8" ht="12.75" hidden="1" customHeight="1" x14ac:dyDescent="0.25">
      <c r="A161" s="807"/>
      <c r="B161" s="704"/>
      <c r="C161" s="629"/>
      <c r="D161" s="411" t="s">
        <v>127</v>
      </c>
      <c r="E161" s="668"/>
      <c r="F161" s="629"/>
      <c r="G161" s="867"/>
    </row>
    <row r="162" spans="1:8" ht="12.75" hidden="1" customHeight="1" x14ac:dyDescent="0.25">
      <c r="A162" s="806"/>
      <c r="B162" s="703" t="s">
        <v>211</v>
      </c>
      <c r="C162" s="628">
        <v>2210</v>
      </c>
      <c r="D162" s="434">
        <v>0</v>
      </c>
      <c r="E162" s="667" t="s">
        <v>22</v>
      </c>
      <c r="F162" s="628" t="s">
        <v>423</v>
      </c>
      <c r="G162" s="866"/>
    </row>
    <row r="163" spans="1:8" ht="12.75" hidden="1" customHeight="1" x14ac:dyDescent="0.25">
      <c r="A163" s="807"/>
      <c r="B163" s="704"/>
      <c r="C163" s="629"/>
      <c r="D163" s="411" t="s">
        <v>212</v>
      </c>
      <c r="E163" s="668"/>
      <c r="F163" s="629"/>
      <c r="G163" s="867"/>
    </row>
    <row r="164" spans="1:8" ht="18" hidden="1" customHeight="1" x14ac:dyDescent="0.25">
      <c r="A164" s="425"/>
      <c r="B164" s="703" t="s">
        <v>319</v>
      </c>
      <c r="C164" s="628">
        <v>2210</v>
      </c>
      <c r="D164" s="434">
        <v>0</v>
      </c>
      <c r="E164" s="667" t="s">
        <v>22</v>
      </c>
      <c r="F164" s="628" t="s">
        <v>423</v>
      </c>
      <c r="G164" s="866"/>
    </row>
    <row r="165" spans="1:8" ht="37.5" hidden="1" customHeight="1" x14ac:dyDescent="0.25">
      <c r="A165" s="425"/>
      <c r="B165" s="704"/>
      <c r="C165" s="629"/>
      <c r="D165" s="411" t="s">
        <v>318</v>
      </c>
      <c r="E165" s="668"/>
      <c r="F165" s="629"/>
      <c r="G165" s="867"/>
    </row>
    <row r="166" spans="1:8" ht="12.75" hidden="1" customHeight="1" x14ac:dyDescent="0.25">
      <c r="A166" s="425"/>
      <c r="B166" s="703" t="s">
        <v>405</v>
      </c>
      <c r="C166" s="628">
        <v>2210</v>
      </c>
      <c r="D166" s="434">
        <v>0</v>
      </c>
      <c r="E166" s="667" t="s">
        <v>22</v>
      </c>
      <c r="F166" s="628" t="s">
        <v>423</v>
      </c>
      <c r="G166" s="866"/>
    </row>
    <row r="167" spans="1:8" ht="12.75" hidden="1" customHeight="1" x14ac:dyDescent="0.25">
      <c r="A167" s="425"/>
      <c r="B167" s="704"/>
      <c r="C167" s="629"/>
      <c r="D167" s="411" t="s">
        <v>406</v>
      </c>
      <c r="E167" s="668"/>
      <c r="F167" s="629"/>
      <c r="G167" s="867"/>
    </row>
    <row r="168" spans="1:8" ht="14.25" hidden="1" customHeight="1" x14ac:dyDescent="0.25">
      <c r="A168" s="806"/>
      <c r="B168" s="703" t="s">
        <v>303</v>
      </c>
      <c r="C168" s="667">
        <v>2210</v>
      </c>
      <c r="D168" s="433">
        <v>0</v>
      </c>
      <c r="E168" s="667" t="s">
        <v>22</v>
      </c>
      <c r="F168" s="628" t="s">
        <v>423</v>
      </c>
      <c r="G168" s="866"/>
    </row>
    <row r="169" spans="1:8" ht="15" hidden="1" customHeight="1" x14ac:dyDescent="0.25">
      <c r="A169" s="807"/>
      <c r="B169" s="704"/>
      <c r="C169" s="668"/>
      <c r="D169" s="411" t="s">
        <v>331</v>
      </c>
      <c r="E169" s="668"/>
      <c r="F169" s="629"/>
      <c r="G169" s="867"/>
    </row>
    <row r="170" spans="1:8" ht="12.75" hidden="1" customHeight="1" x14ac:dyDescent="0.25">
      <c r="A170" s="806"/>
      <c r="B170" s="703" t="s">
        <v>407</v>
      </c>
      <c r="C170" s="667">
        <v>2210</v>
      </c>
      <c r="D170" s="433">
        <v>0</v>
      </c>
      <c r="E170" s="667" t="s">
        <v>22</v>
      </c>
      <c r="F170" s="628" t="s">
        <v>423</v>
      </c>
      <c r="G170" s="866"/>
      <c r="H170" s="78"/>
    </row>
    <row r="171" spans="1:8" ht="13.5" hidden="1" customHeight="1" x14ac:dyDescent="0.25">
      <c r="A171" s="807"/>
      <c r="B171" s="704"/>
      <c r="C171" s="668"/>
      <c r="D171" s="411" t="s">
        <v>75</v>
      </c>
      <c r="E171" s="668"/>
      <c r="F171" s="629"/>
      <c r="G171" s="867"/>
      <c r="H171" s="78"/>
    </row>
    <row r="172" spans="1:8" ht="12.75" hidden="1" customHeight="1" x14ac:dyDescent="0.25">
      <c r="A172" s="806"/>
      <c r="B172" s="703" t="s">
        <v>408</v>
      </c>
      <c r="C172" s="667">
        <v>2210</v>
      </c>
      <c r="D172" s="434">
        <v>0</v>
      </c>
      <c r="E172" s="667" t="s">
        <v>22</v>
      </c>
      <c r="F172" s="628" t="s">
        <v>423</v>
      </c>
      <c r="G172" s="866"/>
    </row>
    <row r="173" spans="1:8" ht="14.25" hidden="1" customHeight="1" x14ac:dyDescent="0.25">
      <c r="A173" s="807"/>
      <c r="B173" s="704"/>
      <c r="C173" s="668"/>
      <c r="D173" s="411" t="s">
        <v>409</v>
      </c>
      <c r="E173" s="668"/>
      <c r="F173" s="629"/>
      <c r="G173" s="867"/>
    </row>
    <row r="174" spans="1:8" ht="15" hidden="1" customHeight="1" x14ac:dyDescent="0.25">
      <c r="A174" s="806"/>
      <c r="B174" s="703" t="s">
        <v>611</v>
      </c>
      <c r="C174" s="667">
        <v>2210</v>
      </c>
      <c r="D174" s="434">
        <v>0</v>
      </c>
      <c r="E174" s="667" t="s">
        <v>22</v>
      </c>
      <c r="F174" s="628" t="s">
        <v>423</v>
      </c>
      <c r="G174" s="868"/>
    </row>
    <row r="175" spans="1:8" ht="15" hidden="1" customHeight="1" x14ac:dyDescent="0.25">
      <c r="A175" s="807"/>
      <c r="B175" s="704"/>
      <c r="C175" s="668"/>
      <c r="D175" s="411" t="s">
        <v>332</v>
      </c>
      <c r="E175" s="668"/>
      <c r="F175" s="629"/>
      <c r="G175" s="869"/>
    </row>
    <row r="176" spans="1:8" ht="14.25" hidden="1" customHeight="1" x14ac:dyDescent="0.25">
      <c r="A176" s="806"/>
      <c r="B176" s="703" t="s">
        <v>366</v>
      </c>
      <c r="C176" s="628">
        <v>2210</v>
      </c>
      <c r="D176" s="434">
        <v>0</v>
      </c>
      <c r="E176" s="667" t="s">
        <v>22</v>
      </c>
      <c r="F176" s="628" t="s">
        <v>423</v>
      </c>
      <c r="G176" s="866"/>
    </row>
    <row r="177" spans="1:7" ht="28.5" hidden="1" customHeight="1" x14ac:dyDescent="0.25">
      <c r="A177" s="807"/>
      <c r="B177" s="704"/>
      <c r="C177" s="629"/>
      <c r="D177" s="411" t="s">
        <v>367</v>
      </c>
      <c r="E177" s="668"/>
      <c r="F177" s="629"/>
      <c r="G177" s="867"/>
    </row>
    <row r="178" spans="1:7" ht="19.5" hidden="1" customHeight="1" x14ac:dyDescent="0.25">
      <c r="A178" s="806"/>
      <c r="B178" s="703" t="s">
        <v>410</v>
      </c>
      <c r="C178" s="628">
        <v>2210</v>
      </c>
      <c r="D178" s="433">
        <v>0</v>
      </c>
      <c r="E178" s="667" t="s">
        <v>22</v>
      </c>
      <c r="F178" s="628" t="s">
        <v>423</v>
      </c>
      <c r="G178" s="866"/>
    </row>
    <row r="179" spans="1:7" ht="23.25" hidden="1" customHeight="1" x14ac:dyDescent="0.25">
      <c r="A179" s="807"/>
      <c r="B179" s="704"/>
      <c r="C179" s="629"/>
      <c r="D179" s="411" t="s">
        <v>411</v>
      </c>
      <c r="E179" s="668"/>
      <c r="F179" s="629"/>
      <c r="G179" s="867"/>
    </row>
    <row r="180" spans="1:7" ht="12" hidden="1" customHeight="1" x14ac:dyDescent="0.25">
      <c r="A180" s="806"/>
      <c r="B180" s="703" t="s">
        <v>90</v>
      </c>
      <c r="C180" s="628">
        <v>2210</v>
      </c>
      <c r="D180" s="434">
        <f>5760-1302.9-1139.85-3096-221.25</f>
        <v>4.5474735088646412E-13</v>
      </c>
      <c r="E180" s="667" t="s">
        <v>22</v>
      </c>
      <c r="F180" s="628" t="s">
        <v>423</v>
      </c>
      <c r="G180" s="866"/>
    </row>
    <row r="181" spans="1:7" ht="16.5" hidden="1" customHeight="1" x14ac:dyDescent="0.25">
      <c r="A181" s="807"/>
      <c r="B181" s="704"/>
      <c r="C181" s="629"/>
      <c r="D181" s="434" t="s">
        <v>100</v>
      </c>
      <c r="E181" s="668"/>
      <c r="F181" s="629"/>
      <c r="G181" s="867"/>
    </row>
    <row r="182" spans="1:7" ht="12" hidden="1" customHeight="1" x14ac:dyDescent="0.25">
      <c r="A182" s="870"/>
      <c r="B182" s="703" t="s">
        <v>95</v>
      </c>
      <c r="C182" s="628">
        <v>2210</v>
      </c>
      <c r="D182" s="434">
        <f>120-120</f>
        <v>0</v>
      </c>
      <c r="E182" s="667" t="s">
        <v>22</v>
      </c>
      <c r="F182" s="628" t="s">
        <v>423</v>
      </c>
      <c r="G182" s="866"/>
    </row>
    <row r="183" spans="1:7" ht="12.75" hidden="1" customHeight="1" x14ac:dyDescent="0.25">
      <c r="A183" s="871"/>
      <c r="B183" s="704"/>
      <c r="C183" s="629"/>
      <c r="D183" s="411" t="s">
        <v>100</v>
      </c>
      <c r="E183" s="668"/>
      <c r="F183" s="629"/>
      <c r="G183" s="867"/>
    </row>
    <row r="184" spans="1:7" ht="13.5" hidden="1" customHeight="1" x14ac:dyDescent="0.25">
      <c r="A184" s="766"/>
      <c r="B184" s="703" t="s">
        <v>305</v>
      </c>
      <c r="C184" s="628">
        <v>2210</v>
      </c>
      <c r="D184" s="434">
        <v>0</v>
      </c>
      <c r="E184" s="667" t="s">
        <v>22</v>
      </c>
      <c r="F184" s="628" t="s">
        <v>423</v>
      </c>
      <c r="G184" s="866"/>
    </row>
    <row r="185" spans="1:7" ht="15.75" hidden="1" customHeight="1" x14ac:dyDescent="0.25">
      <c r="A185" s="767"/>
      <c r="B185" s="704"/>
      <c r="C185" s="629"/>
      <c r="D185" s="411" t="s">
        <v>334</v>
      </c>
      <c r="E185" s="668"/>
      <c r="F185" s="629"/>
      <c r="G185" s="867"/>
    </row>
    <row r="186" spans="1:7" ht="12" hidden="1" customHeight="1" x14ac:dyDescent="0.25">
      <c r="A186" s="766"/>
      <c r="B186" s="703" t="s">
        <v>73</v>
      </c>
      <c r="C186" s="628">
        <v>2210</v>
      </c>
      <c r="D186" s="434">
        <v>0</v>
      </c>
      <c r="E186" s="667" t="s">
        <v>22</v>
      </c>
      <c r="F186" s="628" t="s">
        <v>423</v>
      </c>
      <c r="G186" s="866"/>
    </row>
    <row r="187" spans="1:7" ht="15" hidden="1" customHeight="1" x14ac:dyDescent="0.25">
      <c r="A187" s="767"/>
      <c r="B187" s="704"/>
      <c r="C187" s="629"/>
      <c r="D187" s="411" t="s">
        <v>128</v>
      </c>
      <c r="E187" s="668"/>
      <c r="F187" s="629"/>
      <c r="G187" s="867"/>
    </row>
    <row r="188" spans="1:7" ht="12" hidden="1" customHeight="1" x14ac:dyDescent="0.25">
      <c r="A188" s="766"/>
      <c r="B188" s="703" t="s">
        <v>374</v>
      </c>
      <c r="C188" s="628">
        <v>2210</v>
      </c>
      <c r="D188" s="508">
        <v>0</v>
      </c>
      <c r="E188" s="667" t="s">
        <v>22</v>
      </c>
      <c r="F188" s="628" t="s">
        <v>423</v>
      </c>
      <c r="G188" s="866"/>
    </row>
    <row r="189" spans="1:7" ht="13.5" hidden="1" customHeight="1" x14ac:dyDescent="0.25">
      <c r="A189" s="767"/>
      <c r="B189" s="704"/>
      <c r="C189" s="629"/>
      <c r="D189" s="465" t="s">
        <v>375</v>
      </c>
      <c r="E189" s="668"/>
      <c r="F189" s="629"/>
      <c r="G189" s="867"/>
    </row>
    <row r="190" spans="1:7" ht="15" hidden="1" customHeight="1" x14ac:dyDescent="0.25">
      <c r="A190" s="870"/>
      <c r="B190" s="703" t="s">
        <v>274</v>
      </c>
      <c r="C190" s="628">
        <v>2210</v>
      </c>
      <c r="D190" s="508">
        <v>0</v>
      </c>
      <c r="E190" s="667" t="s">
        <v>22</v>
      </c>
      <c r="F190" s="628" t="s">
        <v>423</v>
      </c>
      <c r="G190" s="866"/>
    </row>
    <row r="191" spans="1:7" ht="26.25" hidden="1" customHeight="1" x14ac:dyDescent="0.25">
      <c r="A191" s="871"/>
      <c r="B191" s="704"/>
      <c r="C191" s="629"/>
      <c r="D191" s="465" t="s">
        <v>275</v>
      </c>
      <c r="E191" s="668"/>
      <c r="F191" s="629"/>
      <c r="G191" s="867"/>
    </row>
    <row r="192" spans="1:7" ht="15" hidden="1" customHeight="1" x14ac:dyDescent="0.25">
      <c r="A192" s="870"/>
      <c r="B192" s="703" t="s">
        <v>140</v>
      </c>
      <c r="C192" s="628">
        <v>2210</v>
      </c>
      <c r="D192" s="465">
        <v>0</v>
      </c>
      <c r="E192" s="667" t="s">
        <v>22</v>
      </c>
      <c r="F192" s="628" t="s">
        <v>423</v>
      </c>
      <c r="G192" s="866"/>
    </row>
    <row r="193" spans="1:12" ht="15" hidden="1" customHeight="1" x14ac:dyDescent="0.25">
      <c r="A193" s="871"/>
      <c r="B193" s="704"/>
      <c r="C193" s="629"/>
      <c r="D193" s="509" t="s">
        <v>141</v>
      </c>
      <c r="E193" s="668"/>
      <c r="F193" s="629"/>
      <c r="G193" s="867"/>
    </row>
    <row r="194" spans="1:12" ht="17.25" hidden="1" customHeight="1" x14ac:dyDescent="0.25">
      <c r="A194" s="510"/>
      <c r="B194" s="748" t="s">
        <v>23</v>
      </c>
      <c r="C194" s="749"/>
      <c r="D194" s="12">
        <f>D195+D197</f>
        <v>0</v>
      </c>
      <c r="E194" s="499"/>
      <c r="F194" s="500"/>
      <c r="G194" s="501"/>
    </row>
    <row r="195" spans="1:12" ht="15.75" hidden="1" customHeight="1" x14ac:dyDescent="0.25">
      <c r="A195" s="806"/>
      <c r="B195" s="703" t="s">
        <v>612</v>
      </c>
      <c r="C195" s="667">
        <v>2210</v>
      </c>
      <c r="D195" s="433">
        <v>0</v>
      </c>
      <c r="E195" s="667" t="s">
        <v>22</v>
      </c>
      <c r="F195" s="628" t="s">
        <v>423</v>
      </c>
      <c r="G195" s="866"/>
      <c r="H195" s="466"/>
      <c r="I195" s="79"/>
      <c r="J195" s="79"/>
      <c r="K195" s="79"/>
      <c r="L195" s="79"/>
    </row>
    <row r="196" spans="1:12" ht="27" hidden="1" customHeight="1" x14ac:dyDescent="0.25">
      <c r="A196" s="807"/>
      <c r="B196" s="704"/>
      <c r="C196" s="668"/>
      <c r="D196" s="411" t="s">
        <v>210</v>
      </c>
      <c r="E196" s="668"/>
      <c r="F196" s="629"/>
      <c r="G196" s="867"/>
      <c r="H196" s="79"/>
      <c r="I196" s="79"/>
      <c r="J196" s="79"/>
      <c r="K196" s="79"/>
      <c r="L196" s="79"/>
    </row>
    <row r="197" spans="1:12" ht="17.25" hidden="1" customHeight="1" x14ac:dyDescent="0.25">
      <c r="A197" s="425"/>
      <c r="B197" s="703" t="s">
        <v>255</v>
      </c>
      <c r="C197" s="667">
        <v>2210</v>
      </c>
      <c r="D197" s="411">
        <v>0</v>
      </c>
      <c r="E197" s="667" t="s">
        <v>22</v>
      </c>
      <c r="F197" s="628" t="s">
        <v>423</v>
      </c>
      <c r="G197" s="866"/>
      <c r="H197" s="79"/>
      <c r="I197" s="79"/>
      <c r="J197" s="79"/>
      <c r="K197" s="79"/>
      <c r="L197" s="79"/>
    </row>
    <row r="198" spans="1:12" ht="42" hidden="1" customHeight="1" x14ac:dyDescent="0.25">
      <c r="A198" s="470"/>
      <c r="B198" s="704"/>
      <c r="C198" s="668"/>
      <c r="D198" s="411" t="s">
        <v>256</v>
      </c>
      <c r="E198" s="668"/>
      <c r="F198" s="629"/>
      <c r="G198" s="867"/>
      <c r="H198" s="79"/>
      <c r="I198" s="79"/>
      <c r="J198" s="79"/>
      <c r="K198" s="79"/>
      <c r="L198" s="79"/>
    </row>
    <row r="199" spans="1:12" ht="14.25" hidden="1" customHeight="1" x14ac:dyDescent="0.25">
      <c r="A199" s="494"/>
      <c r="B199" s="748" t="s">
        <v>26</v>
      </c>
      <c r="C199" s="749"/>
      <c r="D199" s="92">
        <f>D200</f>
        <v>0</v>
      </c>
      <c r="E199" s="511"/>
      <c r="F199" s="6"/>
      <c r="G199" s="512"/>
      <c r="H199" s="78"/>
      <c r="I199" s="78"/>
      <c r="J199" s="78"/>
    </row>
    <row r="200" spans="1:12" ht="14.25" hidden="1" customHeight="1" x14ac:dyDescent="0.25">
      <c r="A200" s="806"/>
      <c r="B200" s="703" t="s">
        <v>387</v>
      </c>
      <c r="C200" s="667">
        <v>2210</v>
      </c>
      <c r="D200" s="433">
        <v>0</v>
      </c>
      <c r="E200" s="667" t="s">
        <v>22</v>
      </c>
      <c r="F200" s="628" t="s">
        <v>423</v>
      </c>
      <c r="G200" s="866"/>
    </row>
    <row r="201" spans="1:12" ht="13.5" hidden="1" customHeight="1" x14ac:dyDescent="0.25">
      <c r="A201" s="807"/>
      <c r="B201" s="704"/>
      <c r="C201" s="668"/>
      <c r="D201" s="513" t="s">
        <v>388</v>
      </c>
      <c r="E201" s="668"/>
      <c r="F201" s="629"/>
      <c r="G201" s="867"/>
    </row>
    <row r="202" spans="1:12" ht="14.25" hidden="1" customHeight="1" x14ac:dyDescent="0.25">
      <c r="A202" s="503"/>
      <c r="B202" s="782" t="s">
        <v>238</v>
      </c>
      <c r="C202" s="710"/>
      <c r="D202" s="514">
        <f>D203+D205+D207+D209</f>
        <v>0</v>
      </c>
      <c r="E202" s="515"/>
      <c r="F202" s="515"/>
      <c r="G202" s="516"/>
    </row>
    <row r="203" spans="1:12" ht="34.5" hidden="1" customHeight="1" x14ac:dyDescent="0.25">
      <c r="A203" s="806"/>
      <c r="B203" s="703" t="s">
        <v>243</v>
      </c>
      <c r="C203" s="667">
        <v>2210</v>
      </c>
      <c r="D203" s="517">
        <v>0</v>
      </c>
      <c r="E203" s="667" t="s">
        <v>22</v>
      </c>
      <c r="F203" s="628" t="s">
        <v>423</v>
      </c>
      <c r="G203" s="866"/>
    </row>
    <row r="204" spans="1:12" ht="24.75" hidden="1" customHeight="1" x14ac:dyDescent="0.25">
      <c r="A204" s="807"/>
      <c r="B204" s="704"/>
      <c r="C204" s="668"/>
      <c r="D204" s="474" t="s">
        <v>244</v>
      </c>
      <c r="E204" s="668"/>
      <c r="F204" s="629"/>
      <c r="G204" s="867"/>
    </row>
    <row r="205" spans="1:12" ht="15.75" hidden="1" customHeight="1" x14ac:dyDescent="0.25">
      <c r="A205" s="806"/>
      <c r="B205" s="703" t="s">
        <v>613</v>
      </c>
      <c r="C205" s="667">
        <v>2210</v>
      </c>
      <c r="D205" s="518">
        <v>0</v>
      </c>
      <c r="E205" s="667" t="s">
        <v>22</v>
      </c>
      <c r="F205" s="628" t="s">
        <v>423</v>
      </c>
      <c r="G205" s="866"/>
    </row>
    <row r="206" spans="1:12" ht="15.75" hidden="1" customHeight="1" x14ac:dyDescent="0.25">
      <c r="A206" s="807"/>
      <c r="B206" s="704"/>
      <c r="C206" s="668"/>
      <c r="D206" s="474" t="s">
        <v>245</v>
      </c>
      <c r="E206" s="668"/>
      <c r="F206" s="629"/>
      <c r="G206" s="867"/>
    </row>
    <row r="207" spans="1:12" ht="13.5" hidden="1" customHeight="1" x14ac:dyDescent="0.25">
      <c r="A207" s="806"/>
      <c r="B207" s="836" t="s">
        <v>242</v>
      </c>
      <c r="C207" s="667">
        <v>2210</v>
      </c>
      <c r="D207" s="518">
        <v>0</v>
      </c>
      <c r="E207" s="667" t="s">
        <v>22</v>
      </c>
      <c r="F207" s="628" t="s">
        <v>423</v>
      </c>
      <c r="G207" s="866"/>
    </row>
    <row r="208" spans="1:12" ht="12.75" hidden="1" customHeight="1" x14ac:dyDescent="0.25">
      <c r="A208" s="807"/>
      <c r="B208" s="837"/>
      <c r="C208" s="668"/>
      <c r="D208" s="474" t="s">
        <v>246</v>
      </c>
      <c r="E208" s="668"/>
      <c r="F208" s="629"/>
      <c r="G208" s="867"/>
    </row>
    <row r="209" spans="1:15" ht="24" hidden="1" customHeight="1" x14ac:dyDescent="0.25">
      <c r="A209" s="806"/>
      <c r="B209" s="836" t="s">
        <v>260</v>
      </c>
      <c r="C209" s="667">
        <v>2210</v>
      </c>
      <c r="D209" s="474">
        <v>0</v>
      </c>
      <c r="E209" s="667" t="s">
        <v>22</v>
      </c>
      <c r="F209" s="628" t="s">
        <v>423</v>
      </c>
      <c r="G209" s="866"/>
    </row>
    <row r="210" spans="1:15" ht="63" hidden="1" customHeight="1" x14ac:dyDescent="0.25">
      <c r="A210" s="807"/>
      <c r="B210" s="837"/>
      <c r="C210" s="668"/>
      <c r="D210" s="474" t="s">
        <v>262</v>
      </c>
      <c r="E210" s="668"/>
      <c r="F210" s="629"/>
      <c r="G210" s="867"/>
    </row>
    <row r="211" spans="1:15" ht="11.25" hidden="1" customHeight="1" x14ac:dyDescent="0.25">
      <c r="A211" s="503"/>
      <c r="B211" s="785" t="s">
        <v>88</v>
      </c>
      <c r="C211" s="726"/>
      <c r="D211" s="519">
        <f>D212</f>
        <v>0</v>
      </c>
      <c r="E211" s="515"/>
      <c r="F211" s="515"/>
      <c r="G211" s="516"/>
    </row>
    <row r="212" spans="1:15" ht="14.25" hidden="1" customHeight="1" x14ac:dyDescent="0.25">
      <c r="A212" s="860"/>
      <c r="B212" s="703" t="s">
        <v>312</v>
      </c>
      <c r="C212" s="872">
        <v>2210</v>
      </c>
      <c r="D212" s="517">
        <v>0</v>
      </c>
      <c r="E212" s="667" t="s">
        <v>22</v>
      </c>
      <c r="F212" s="628" t="s">
        <v>423</v>
      </c>
      <c r="G212" s="874"/>
    </row>
    <row r="213" spans="1:15" ht="28.5" hidden="1" customHeight="1" x14ac:dyDescent="0.25">
      <c r="A213" s="807"/>
      <c r="B213" s="704"/>
      <c r="C213" s="873"/>
      <c r="D213" s="392" t="s">
        <v>313</v>
      </c>
      <c r="E213" s="668"/>
      <c r="F213" s="629"/>
      <c r="G213" s="867"/>
    </row>
    <row r="214" spans="1:15" s="160" customFormat="1" ht="15.75" hidden="1" customHeight="1" x14ac:dyDescent="0.25">
      <c r="A214" s="470"/>
      <c r="B214" s="782" t="s">
        <v>98</v>
      </c>
      <c r="C214" s="710"/>
      <c r="D214" s="514">
        <f>D215+D219+D217</f>
        <v>0</v>
      </c>
      <c r="E214" s="505"/>
      <c r="F214" s="505"/>
      <c r="G214" s="520"/>
      <c r="H214" s="42"/>
      <c r="I214" s="42"/>
      <c r="J214" s="42"/>
      <c r="K214" s="42"/>
      <c r="L214" s="42"/>
      <c r="M214" s="42"/>
      <c r="N214" s="42"/>
      <c r="O214" s="42"/>
    </row>
    <row r="215" spans="1:15" ht="15.75" hidden="1" customHeight="1" x14ac:dyDescent="0.25">
      <c r="A215" s="806"/>
      <c r="B215" s="836" t="s">
        <v>399</v>
      </c>
      <c r="C215" s="667">
        <v>2210</v>
      </c>
      <c r="D215" s="517">
        <v>0</v>
      </c>
      <c r="E215" s="667" t="s">
        <v>22</v>
      </c>
      <c r="F215" s="628" t="s">
        <v>423</v>
      </c>
      <c r="G215" s="866"/>
    </row>
    <row r="216" spans="1:15" ht="13.5" hidden="1" customHeight="1" x14ac:dyDescent="0.25">
      <c r="A216" s="807"/>
      <c r="B216" s="837"/>
      <c r="C216" s="668"/>
      <c r="D216" s="474" t="s">
        <v>159</v>
      </c>
      <c r="E216" s="668"/>
      <c r="F216" s="629"/>
      <c r="G216" s="867"/>
    </row>
    <row r="217" spans="1:15" ht="14.25" hidden="1" customHeight="1" x14ac:dyDescent="0.25">
      <c r="A217" s="806"/>
      <c r="B217" s="836" t="s">
        <v>306</v>
      </c>
      <c r="C217" s="667">
        <v>2210</v>
      </c>
      <c r="D217" s="518">
        <v>0</v>
      </c>
      <c r="E217" s="667" t="s">
        <v>22</v>
      </c>
      <c r="F217" s="628" t="s">
        <v>423</v>
      </c>
      <c r="G217" s="866"/>
    </row>
    <row r="218" spans="1:15" ht="27.75" hidden="1" customHeight="1" x14ac:dyDescent="0.25">
      <c r="A218" s="807"/>
      <c r="B218" s="837"/>
      <c r="C218" s="668"/>
      <c r="D218" s="474" t="s">
        <v>333</v>
      </c>
      <c r="E218" s="668"/>
      <c r="F218" s="629"/>
      <c r="G218" s="867"/>
    </row>
    <row r="219" spans="1:15" ht="12.75" hidden="1" customHeight="1" x14ac:dyDescent="0.25">
      <c r="A219" s="806"/>
      <c r="B219" s="836" t="s">
        <v>94</v>
      </c>
      <c r="C219" s="667">
        <v>2210</v>
      </c>
      <c r="D219" s="518">
        <f>1800-1800</f>
        <v>0</v>
      </c>
      <c r="E219" s="667" t="s">
        <v>22</v>
      </c>
      <c r="F219" s="628" t="s">
        <v>423</v>
      </c>
      <c r="G219" s="866"/>
    </row>
    <row r="220" spans="1:15" ht="12.75" hidden="1" customHeight="1" x14ac:dyDescent="0.25">
      <c r="A220" s="807"/>
      <c r="B220" s="837"/>
      <c r="C220" s="668"/>
      <c r="D220" s="392" t="s">
        <v>100</v>
      </c>
      <c r="E220" s="668"/>
      <c r="F220" s="629"/>
      <c r="G220" s="867"/>
    </row>
    <row r="221" spans="1:15" s="160" customFormat="1" ht="15.75" hidden="1" customHeight="1" x14ac:dyDescent="0.25">
      <c r="A221" s="470"/>
      <c r="B221" s="782" t="s">
        <v>97</v>
      </c>
      <c r="C221" s="710"/>
      <c r="D221" s="514">
        <f>D222+D224</f>
        <v>0</v>
      </c>
      <c r="E221" s="505"/>
      <c r="F221" s="505"/>
      <c r="G221" s="520"/>
    </row>
    <row r="222" spans="1:15" ht="16.5" hidden="1" customHeight="1" x14ac:dyDescent="0.25">
      <c r="A222" s="783"/>
      <c r="B222" s="703" t="s">
        <v>393</v>
      </c>
      <c r="C222" s="667">
        <v>2210</v>
      </c>
      <c r="D222" s="518">
        <v>0</v>
      </c>
      <c r="E222" s="667" t="s">
        <v>22</v>
      </c>
      <c r="F222" s="628" t="s">
        <v>423</v>
      </c>
      <c r="G222" s="866"/>
    </row>
    <row r="223" spans="1:15" ht="24.75" hidden="1" customHeight="1" x14ac:dyDescent="0.25">
      <c r="A223" s="784"/>
      <c r="B223" s="704"/>
      <c r="C223" s="668"/>
      <c r="D223" s="411" t="s">
        <v>394</v>
      </c>
      <c r="E223" s="668"/>
      <c r="F223" s="629"/>
      <c r="G223" s="867"/>
    </row>
    <row r="224" spans="1:15" ht="23.25" hidden="1" customHeight="1" x14ac:dyDescent="0.25">
      <c r="A224" s="783"/>
      <c r="B224" s="703" t="s">
        <v>325</v>
      </c>
      <c r="C224" s="667">
        <v>2210</v>
      </c>
      <c r="D224" s="518">
        <v>0</v>
      </c>
      <c r="E224" s="667" t="s">
        <v>22</v>
      </c>
      <c r="F224" s="628" t="s">
        <v>423</v>
      </c>
      <c r="G224" s="866"/>
    </row>
    <row r="225" spans="1:7" ht="62.25" hidden="1" customHeight="1" x14ac:dyDescent="0.25">
      <c r="A225" s="784"/>
      <c r="B225" s="704"/>
      <c r="C225" s="668"/>
      <c r="D225" s="513" t="s">
        <v>326</v>
      </c>
      <c r="E225" s="668"/>
      <c r="F225" s="629"/>
      <c r="G225" s="867"/>
    </row>
    <row r="226" spans="1:7" ht="15.75" hidden="1" customHeight="1" x14ac:dyDescent="0.25">
      <c r="A226" s="427"/>
      <c r="B226" s="297" t="s">
        <v>134</v>
      </c>
      <c r="C226" s="521"/>
      <c r="D226" s="514">
        <f>D227</f>
        <v>0</v>
      </c>
      <c r="E226" s="515"/>
      <c r="F226" s="515"/>
      <c r="G226" s="516"/>
    </row>
    <row r="227" spans="1:7" ht="14.25" hidden="1" customHeight="1" x14ac:dyDescent="0.25">
      <c r="A227" s="780"/>
      <c r="B227" s="703" t="s">
        <v>614</v>
      </c>
      <c r="C227" s="667">
        <v>2210</v>
      </c>
      <c r="D227" s="522">
        <v>0</v>
      </c>
      <c r="E227" s="667" t="s">
        <v>22</v>
      </c>
      <c r="F227" s="628" t="s">
        <v>423</v>
      </c>
      <c r="G227" s="866"/>
    </row>
    <row r="228" spans="1:7" ht="45" hidden="1" customHeight="1" x14ac:dyDescent="0.25">
      <c r="A228" s="781"/>
      <c r="B228" s="704"/>
      <c r="C228" s="668"/>
      <c r="D228" s="523" t="s">
        <v>322</v>
      </c>
      <c r="E228" s="668"/>
      <c r="F228" s="629"/>
      <c r="G228" s="867"/>
    </row>
    <row r="229" spans="1:7" ht="16.5" hidden="1" customHeight="1" x14ac:dyDescent="0.25">
      <c r="A229" s="469"/>
      <c r="B229" s="298" t="s">
        <v>360</v>
      </c>
      <c r="C229" s="504"/>
      <c r="D229" s="514">
        <f>D230+D232</f>
        <v>0</v>
      </c>
      <c r="E229" s="505"/>
      <c r="F229" s="505"/>
      <c r="G229" s="520"/>
    </row>
    <row r="230" spans="1:7" ht="15.75" hidden="1" customHeight="1" x14ac:dyDescent="0.25">
      <c r="A230" s="780"/>
      <c r="B230" s="703" t="s">
        <v>361</v>
      </c>
      <c r="C230" s="667">
        <v>2210</v>
      </c>
      <c r="D230" s="517">
        <v>0</v>
      </c>
      <c r="E230" s="667" t="s">
        <v>22</v>
      </c>
      <c r="F230" s="628" t="s">
        <v>423</v>
      </c>
      <c r="G230" s="866"/>
    </row>
    <row r="231" spans="1:7" ht="22.5" hidden="1" customHeight="1" x14ac:dyDescent="0.25">
      <c r="A231" s="781"/>
      <c r="B231" s="704"/>
      <c r="C231" s="668"/>
      <c r="D231" s="474" t="s">
        <v>362</v>
      </c>
      <c r="E231" s="668"/>
      <c r="F231" s="629"/>
      <c r="G231" s="867"/>
    </row>
    <row r="232" spans="1:7" ht="15" hidden="1" customHeight="1" x14ac:dyDescent="0.25">
      <c r="A232" s="780"/>
      <c r="B232" s="836" t="s">
        <v>139</v>
      </c>
      <c r="C232" s="628">
        <v>2210</v>
      </c>
      <c r="D232" s="518">
        <v>0</v>
      </c>
      <c r="E232" s="667" t="s">
        <v>22</v>
      </c>
      <c r="F232" s="628" t="s">
        <v>423</v>
      </c>
      <c r="G232" s="866"/>
    </row>
    <row r="233" spans="1:7" ht="23.25" hidden="1" customHeight="1" x14ac:dyDescent="0.25">
      <c r="A233" s="781"/>
      <c r="B233" s="837"/>
      <c r="C233" s="629"/>
      <c r="D233" s="474" t="s">
        <v>137</v>
      </c>
      <c r="E233" s="668"/>
      <c r="F233" s="629"/>
      <c r="G233" s="867"/>
    </row>
    <row r="234" spans="1:7" ht="26.25" hidden="1" customHeight="1" x14ac:dyDescent="0.25">
      <c r="A234" s="429"/>
      <c r="B234" s="782" t="s">
        <v>147</v>
      </c>
      <c r="C234" s="710"/>
      <c r="D234" s="514">
        <f>D235+D237+D239</f>
        <v>0</v>
      </c>
      <c r="E234" s="515"/>
      <c r="F234" s="515"/>
      <c r="G234" s="516"/>
    </row>
    <row r="235" spans="1:7" ht="18" hidden="1" customHeight="1" x14ac:dyDescent="0.25">
      <c r="A235" s="780"/>
      <c r="B235" s="836" t="s">
        <v>150</v>
      </c>
      <c r="C235" s="628">
        <v>2210</v>
      </c>
      <c r="D235" s="517">
        <f>166440+1096-167536</f>
        <v>0</v>
      </c>
      <c r="E235" s="667" t="s">
        <v>22</v>
      </c>
      <c r="F235" s="628" t="s">
        <v>423</v>
      </c>
      <c r="G235" s="866"/>
    </row>
    <row r="236" spans="1:7" ht="11.25" hidden="1" customHeight="1" x14ac:dyDescent="0.25">
      <c r="A236" s="781"/>
      <c r="B236" s="837"/>
      <c r="C236" s="629"/>
      <c r="D236" s="474" t="s">
        <v>100</v>
      </c>
      <c r="E236" s="668"/>
      <c r="F236" s="629"/>
      <c r="G236" s="867"/>
    </row>
    <row r="237" spans="1:7" ht="16.5" hidden="1" customHeight="1" x14ac:dyDescent="0.25">
      <c r="A237" s="780"/>
      <c r="B237" s="836" t="s">
        <v>148</v>
      </c>
      <c r="C237" s="628">
        <v>2210</v>
      </c>
      <c r="D237" s="518">
        <f>4200-1096-3104</f>
        <v>0</v>
      </c>
      <c r="E237" s="667" t="s">
        <v>22</v>
      </c>
      <c r="F237" s="628" t="s">
        <v>423</v>
      </c>
      <c r="G237" s="866"/>
    </row>
    <row r="238" spans="1:7" ht="14.25" hidden="1" customHeight="1" x14ac:dyDescent="0.25">
      <c r="A238" s="781"/>
      <c r="B238" s="837"/>
      <c r="C238" s="629"/>
      <c r="D238" s="474" t="s">
        <v>100</v>
      </c>
      <c r="E238" s="668"/>
      <c r="F238" s="629"/>
      <c r="G238" s="867"/>
    </row>
    <row r="239" spans="1:7" ht="13.5" hidden="1" customHeight="1" x14ac:dyDescent="0.25">
      <c r="A239" s="780"/>
      <c r="B239" s="836" t="s">
        <v>149</v>
      </c>
      <c r="C239" s="628">
        <v>2210</v>
      </c>
      <c r="D239" s="474">
        <f>28221.5-2364-4715-6816-1486-100-1895.52-1310.46-175.44-197.64-1260-895.97-1423.92-1511.94-232.62-222-457.91-671.04-2486.04</f>
        <v>0</v>
      </c>
      <c r="E239" s="667" t="s">
        <v>22</v>
      </c>
      <c r="F239" s="628" t="s">
        <v>423</v>
      </c>
      <c r="G239" s="866"/>
    </row>
    <row r="240" spans="1:7" ht="15" hidden="1" customHeight="1" thickBot="1" x14ac:dyDescent="0.3">
      <c r="A240" s="781"/>
      <c r="B240" s="837"/>
      <c r="C240" s="629"/>
      <c r="D240" s="474" t="s">
        <v>100</v>
      </c>
      <c r="E240" s="668"/>
      <c r="F240" s="629"/>
      <c r="G240" s="867"/>
    </row>
    <row r="241" spans="1:7" ht="18" customHeight="1" thickBot="1" x14ac:dyDescent="0.3">
      <c r="A241" s="494"/>
      <c r="B241" s="875" t="s">
        <v>14</v>
      </c>
      <c r="C241" s="876"/>
      <c r="D241" s="524">
        <f>SUM(D10+D23+D28+D59+D64+D71+D82+D92+D121+D194+D199+D87+D202+D211+D214+D221+D226+D229+D234)</f>
        <v>10032</v>
      </c>
      <c r="E241" s="525"/>
      <c r="F241" s="525"/>
      <c r="G241" s="526"/>
    </row>
    <row r="242" spans="1:7" ht="18.75" customHeight="1" thickBot="1" x14ac:dyDescent="0.3">
      <c r="A242" s="877"/>
      <c r="B242" s="879" t="s">
        <v>32</v>
      </c>
      <c r="C242" s="527"/>
      <c r="D242" s="528">
        <f>D253</f>
        <v>0</v>
      </c>
      <c r="E242" s="850">
        <f>22396</f>
        <v>22396</v>
      </c>
      <c r="F242" s="881"/>
      <c r="G242" s="883"/>
    </row>
    <row r="243" spans="1:7" ht="24" customHeight="1" thickBot="1" x14ac:dyDescent="0.3">
      <c r="A243" s="878"/>
      <c r="B243" s="880"/>
      <c r="C243" s="529">
        <v>2220</v>
      </c>
      <c r="D243" s="530" t="s">
        <v>540</v>
      </c>
      <c r="E243" s="851"/>
      <c r="F243" s="882"/>
      <c r="G243" s="884"/>
    </row>
    <row r="244" spans="1:7" ht="16.5" hidden="1" customHeight="1" x14ac:dyDescent="0.25">
      <c r="A244" s="494"/>
      <c r="B244" s="752" t="s">
        <v>32</v>
      </c>
      <c r="C244" s="753"/>
      <c r="D244" s="490">
        <f>D245+D249+D251+D247</f>
        <v>0</v>
      </c>
      <c r="E244" s="500"/>
      <c r="F244" s="500"/>
      <c r="G244" s="531"/>
    </row>
    <row r="245" spans="1:7" ht="14.25" hidden="1" customHeight="1" x14ac:dyDescent="0.25">
      <c r="A245" s="806"/>
      <c r="B245" s="703" t="s">
        <v>433</v>
      </c>
      <c r="C245" s="667">
        <v>2220</v>
      </c>
      <c r="D245" s="433">
        <v>0</v>
      </c>
      <c r="E245" s="667" t="s">
        <v>22</v>
      </c>
      <c r="F245" s="628" t="s">
        <v>423</v>
      </c>
      <c r="G245" s="866"/>
    </row>
    <row r="246" spans="1:7" ht="27.75" hidden="1" customHeight="1" x14ac:dyDescent="0.25">
      <c r="A246" s="807"/>
      <c r="B246" s="704"/>
      <c r="C246" s="668"/>
      <c r="D246" s="411" t="s">
        <v>430</v>
      </c>
      <c r="E246" s="668"/>
      <c r="F246" s="629"/>
      <c r="G246" s="867"/>
    </row>
    <row r="247" spans="1:7" ht="13.5" hidden="1" customHeight="1" x14ac:dyDescent="0.25">
      <c r="A247" s="806"/>
      <c r="B247" s="703" t="s">
        <v>191</v>
      </c>
      <c r="C247" s="667">
        <v>2220</v>
      </c>
      <c r="D247" s="434">
        <v>0</v>
      </c>
      <c r="E247" s="667" t="s">
        <v>22</v>
      </c>
      <c r="F247" s="628" t="s">
        <v>423</v>
      </c>
      <c r="G247" s="866"/>
    </row>
    <row r="248" spans="1:7" ht="13.5" hidden="1" customHeight="1" x14ac:dyDescent="0.25">
      <c r="A248" s="807"/>
      <c r="B248" s="704"/>
      <c r="C248" s="668"/>
      <c r="D248" s="411" t="s">
        <v>430</v>
      </c>
      <c r="E248" s="668"/>
      <c r="F248" s="629"/>
      <c r="G248" s="867"/>
    </row>
    <row r="249" spans="1:7" ht="15" hidden="1" customHeight="1" x14ac:dyDescent="0.25">
      <c r="A249" s="806"/>
      <c r="B249" s="703" t="s">
        <v>434</v>
      </c>
      <c r="C249" s="628">
        <v>2220</v>
      </c>
      <c r="D249" s="315">
        <v>0</v>
      </c>
      <c r="E249" s="667" t="s">
        <v>22</v>
      </c>
      <c r="F249" s="628" t="s">
        <v>423</v>
      </c>
      <c r="G249" s="866"/>
    </row>
    <row r="250" spans="1:7" ht="42" hidden="1" customHeight="1" x14ac:dyDescent="0.25">
      <c r="A250" s="807"/>
      <c r="B250" s="704"/>
      <c r="C250" s="629"/>
      <c r="D250" s="413" t="s">
        <v>431</v>
      </c>
      <c r="E250" s="668"/>
      <c r="F250" s="629"/>
      <c r="G250" s="867"/>
    </row>
    <row r="251" spans="1:7" ht="12.75" hidden="1" customHeight="1" x14ac:dyDescent="0.25">
      <c r="A251" s="806"/>
      <c r="B251" s="703" t="s">
        <v>435</v>
      </c>
      <c r="C251" s="628">
        <v>2220</v>
      </c>
      <c r="D251" s="435">
        <v>0</v>
      </c>
      <c r="E251" s="667" t="s">
        <v>22</v>
      </c>
      <c r="F251" s="628" t="s">
        <v>423</v>
      </c>
      <c r="G251" s="866"/>
    </row>
    <row r="252" spans="1:7" ht="23.25" hidden="1" customHeight="1" thickBot="1" x14ac:dyDescent="0.3">
      <c r="A252" s="807"/>
      <c r="B252" s="704"/>
      <c r="C252" s="629"/>
      <c r="D252" s="413" t="s">
        <v>432</v>
      </c>
      <c r="E252" s="668"/>
      <c r="F252" s="629"/>
      <c r="G252" s="867"/>
    </row>
    <row r="253" spans="1:7" ht="18" customHeight="1" thickBot="1" x14ac:dyDescent="0.3">
      <c r="A253" s="532"/>
      <c r="B253" s="885" t="s">
        <v>33</v>
      </c>
      <c r="C253" s="886"/>
      <c r="D253" s="524">
        <f>D244</f>
        <v>0</v>
      </c>
      <c r="E253" s="533"/>
      <c r="F253" s="533"/>
      <c r="G253" s="534"/>
    </row>
    <row r="254" spans="1:7" ht="18.75" customHeight="1" thickBot="1" x14ac:dyDescent="0.3">
      <c r="A254" s="877"/>
      <c r="B254" s="879" t="s">
        <v>34</v>
      </c>
      <c r="C254" s="535"/>
      <c r="D254" s="536">
        <f>D313</f>
        <v>2542775</v>
      </c>
      <c r="E254" s="887">
        <v>1100000</v>
      </c>
      <c r="F254" s="887">
        <v>1387500</v>
      </c>
      <c r="G254" s="883"/>
    </row>
    <row r="255" spans="1:7" ht="30" customHeight="1" thickBot="1" x14ac:dyDescent="0.3">
      <c r="A255" s="878"/>
      <c r="B255" s="880"/>
      <c r="C255" s="537">
        <v>2230</v>
      </c>
      <c r="D255" s="530" t="s">
        <v>639</v>
      </c>
      <c r="E255" s="888"/>
      <c r="F255" s="888"/>
      <c r="G255" s="884"/>
    </row>
    <row r="256" spans="1:7" ht="14.25" customHeight="1" x14ac:dyDescent="0.25">
      <c r="A256" s="494"/>
      <c r="B256" s="752" t="s">
        <v>34</v>
      </c>
      <c r="C256" s="753"/>
      <c r="D256" s="490">
        <f>D257+D259+D261+D263+D265+D267+D269+D271+D275+D277+D281+D283+D285+D287+D289+D291+D293+D295+D297+D299+D303+D305+D307+D309+D311+D273+D279</f>
        <v>2542775</v>
      </c>
      <c r="E256" s="538">
        <f>D273+D279+D275+D289+D287+D283+D291+D285+D297+D293+D281+D305+D257+D307+D263+D261+D309+D311+D295+D303</f>
        <v>923965.4</v>
      </c>
      <c r="F256" s="538">
        <f>D271+D277+D259+D267+D269+D265</f>
        <v>1407800</v>
      </c>
      <c r="G256" s="539">
        <f>500053.2+398940+77432+195870+130515+84689.8</f>
        <v>1387500</v>
      </c>
    </row>
    <row r="257" spans="1:7" ht="15" customHeight="1" x14ac:dyDescent="0.25">
      <c r="A257" s="806"/>
      <c r="B257" s="703" t="s">
        <v>487</v>
      </c>
      <c r="C257" s="652">
        <v>2230</v>
      </c>
      <c r="D257" s="433">
        <v>13000</v>
      </c>
      <c r="E257" s="667" t="s">
        <v>22</v>
      </c>
      <c r="F257" s="628" t="s">
        <v>423</v>
      </c>
      <c r="G257" s="766" t="s">
        <v>444</v>
      </c>
    </row>
    <row r="258" spans="1:7" ht="13.5" customHeight="1" x14ac:dyDescent="0.25">
      <c r="A258" s="807"/>
      <c r="B258" s="704"/>
      <c r="C258" s="653"/>
      <c r="D258" s="411" t="s">
        <v>542</v>
      </c>
      <c r="E258" s="668"/>
      <c r="F258" s="629"/>
      <c r="G258" s="767"/>
    </row>
    <row r="259" spans="1:7" ht="13.5" customHeight="1" x14ac:dyDescent="0.25">
      <c r="A259" s="806"/>
      <c r="B259" s="703" t="s">
        <v>45</v>
      </c>
      <c r="C259" s="652">
        <v>2230</v>
      </c>
      <c r="D259" s="315">
        <v>120000</v>
      </c>
      <c r="E259" s="667" t="s">
        <v>302</v>
      </c>
      <c r="F259" s="628" t="s">
        <v>423</v>
      </c>
      <c r="G259" s="766" t="s">
        <v>519</v>
      </c>
    </row>
    <row r="260" spans="1:7" ht="15" customHeight="1" x14ac:dyDescent="0.25">
      <c r="A260" s="807"/>
      <c r="B260" s="704"/>
      <c r="C260" s="653"/>
      <c r="D260" s="413" t="s">
        <v>543</v>
      </c>
      <c r="E260" s="668"/>
      <c r="F260" s="629"/>
      <c r="G260" s="767"/>
    </row>
    <row r="261" spans="1:7" ht="14.25" customHeight="1" x14ac:dyDescent="0.25">
      <c r="A261" s="806"/>
      <c r="B261" s="703" t="s">
        <v>489</v>
      </c>
      <c r="C261" s="652">
        <v>2230</v>
      </c>
      <c r="D261" s="315">
        <v>49500</v>
      </c>
      <c r="E261" s="667" t="s">
        <v>22</v>
      </c>
      <c r="F261" s="628" t="s">
        <v>423</v>
      </c>
      <c r="G261" s="766" t="s">
        <v>447</v>
      </c>
    </row>
    <row r="262" spans="1:7" ht="13.5" customHeight="1" x14ac:dyDescent="0.25">
      <c r="A262" s="807"/>
      <c r="B262" s="704"/>
      <c r="C262" s="653"/>
      <c r="D262" s="411" t="s">
        <v>544</v>
      </c>
      <c r="E262" s="668"/>
      <c r="F262" s="629"/>
      <c r="G262" s="767"/>
    </row>
    <row r="263" spans="1:7" ht="15" customHeight="1" x14ac:dyDescent="0.25">
      <c r="A263" s="806"/>
      <c r="B263" s="703" t="s">
        <v>526</v>
      </c>
      <c r="C263" s="652">
        <v>2230</v>
      </c>
      <c r="D263" s="433">
        <v>48000</v>
      </c>
      <c r="E263" s="667" t="s">
        <v>22</v>
      </c>
      <c r="F263" s="628" t="s">
        <v>423</v>
      </c>
      <c r="G263" s="766" t="s">
        <v>446</v>
      </c>
    </row>
    <row r="264" spans="1:7" ht="27.75" customHeight="1" x14ac:dyDescent="0.25">
      <c r="A264" s="807"/>
      <c r="B264" s="704"/>
      <c r="C264" s="653"/>
      <c r="D264" s="474" t="s">
        <v>545</v>
      </c>
      <c r="E264" s="668"/>
      <c r="F264" s="629"/>
      <c r="G264" s="767"/>
    </row>
    <row r="265" spans="1:7" ht="15.75" customHeight="1" x14ac:dyDescent="0.25">
      <c r="A265" s="806"/>
      <c r="B265" s="703" t="s">
        <v>628</v>
      </c>
      <c r="C265" s="652">
        <v>2230</v>
      </c>
      <c r="D265" s="473">
        <v>49800</v>
      </c>
      <c r="E265" s="667" t="s">
        <v>22</v>
      </c>
      <c r="F265" s="628" t="s">
        <v>423</v>
      </c>
      <c r="G265" s="766" t="s">
        <v>536</v>
      </c>
    </row>
    <row r="266" spans="1:7" ht="15" customHeight="1" x14ac:dyDescent="0.25">
      <c r="A266" s="807"/>
      <c r="B266" s="704"/>
      <c r="C266" s="653"/>
      <c r="D266" s="411" t="s">
        <v>619</v>
      </c>
      <c r="E266" s="668"/>
      <c r="F266" s="629"/>
      <c r="G266" s="767"/>
    </row>
    <row r="267" spans="1:7" ht="13.5" customHeight="1" x14ac:dyDescent="0.25">
      <c r="A267" s="806"/>
      <c r="B267" s="703" t="s">
        <v>436</v>
      </c>
      <c r="C267" s="652">
        <v>2230</v>
      </c>
      <c r="D267" s="433">
        <v>198000</v>
      </c>
      <c r="E267" s="667" t="s">
        <v>302</v>
      </c>
      <c r="F267" s="628" t="s">
        <v>423</v>
      </c>
      <c r="G267" s="766" t="s">
        <v>522</v>
      </c>
    </row>
    <row r="268" spans="1:7" ht="16.5" customHeight="1" x14ac:dyDescent="0.25">
      <c r="A268" s="807"/>
      <c r="B268" s="704"/>
      <c r="C268" s="653"/>
      <c r="D268" s="411" t="s">
        <v>547</v>
      </c>
      <c r="E268" s="668"/>
      <c r="F268" s="629"/>
      <c r="G268" s="767"/>
    </row>
    <row r="269" spans="1:7" ht="15" customHeight="1" x14ac:dyDescent="0.25">
      <c r="A269" s="806"/>
      <c r="B269" s="703" t="s">
        <v>186</v>
      </c>
      <c r="C269" s="652">
        <v>2230</v>
      </c>
      <c r="D269" s="315">
        <v>135000</v>
      </c>
      <c r="E269" s="667" t="s">
        <v>302</v>
      </c>
      <c r="F269" s="628" t="s">
        <v>423</v>
      </c>
      <c r="G269" s="766" t="s">
        <v>537</v>
      </c>
    </row>
    <row r="270" spans="1:7" ht="13.5" customHeight="1" x14ac:dyDescent="0.25">
      <c r="A270" s="807"/>
      <c r="B270" s="704"/>
      <c r="C270" s="653"/>
      <c r="D270" s="411" t="s">
        <v>548</v>
      </c>
      <c r="E270" s="668"/>
      <c r="F270" s="629"/>
      <c r="G270" s="767"/>
    </row>
    <row r="271" spans="1:7" ht="15" customHeight="1" x14ac:dyDescent="0.25">
      <c r="A271" s="806"/>
      <c r="B271" s="703" t="s">
        <v>46</v>
      </c>
      <c r="C271" s="652">
        <v>2230</v>
      </c>
      <c r="D271" s="315">
        <v>505000</v>
      </c>
      <c r="E271" s="667" t="s">
        <v>222</v>
      </c>
      <c r="F271" s="628" t="s">
        <v>423</v>
      </c>
      <c r="G271" s="766" t="s">
        <v>538</v>
      </c>
    </row>
    <row r="272" spans="1:7" ht="12" customHeight="1" x14ac:dyDescent="0.25">
      <c r="A272" s="807"/>
      <c r="B272" s="704"/>
      <c r="C272" s="653"/>
      <c r="D272" s="413" t="s">
        <v>549</v>
      </c>
      <c r="E272" s="668"/>
      <c r="F272" s="629"/>
      <c r="G272" s="767"/>
    </row>
    <row r="273" spans="1:7" ht="13.5" customHeight="1" x14ac:dyDescent="0.25">
      <c r="A273" s="806"/>
      <c r="B273" s="703" t="s">
        <v>417</v>
      </c>
      <c r="C273" s="652">
        <v>2230</v>
      </c>
      <c r="D273" s="315">
        <v>19823.400000000001</v>
      </c>
      <c r="E273" s="667" t="s">
        <v>450</v>
      </c>
      <c r="F273" s="628" t="s">
        <v>423</v>
      </c>
      <c r="G273" s="766" t="s">
        <v>452</v>
      </c>
    </row>
    <row r="274" spans="1:7" ht="12" customHeight="1" x14ac:dyDescent="0.25">
      <c r="A274" s="807"/>
      <c r="B274" s="704"/>
      <c r="C274" s="653"/>
      <c r="D274" s="413" t="s">
        <v>550</v>
      </c>
      <c r="E274" s="668"/>
      <c r="F274" s="629"/>
      <c r="G274" s="767"/>
    </row>
    <row r="275" spans="1:7" ht="15" customHeight="1" x14ac:dyDescent="0.25">
      <c r="A275" s="806"/>
      <c r="B275" s="703" t="s">
        <v>43</v>
      </c>
      <c r="C275" s="652">
        <v>2230</v>
      </c>
      <c r="D275" s="315">
        <v>190000</v>
      </c>
      <c r="E275" s="667" t="s">
        <v>302</v>
      </c>
      <c r="F275" s="628" t="s">
        <v>423</v>
      </c>
      <c r="G275" s="766" t="s">
        <v>523</v>
      </c>
    </row>
    <row r="276" spans="1:7" ht="15" customHeight="1" x14ac:dyDescent="0.25">
      <c r="A276" s="807"/>
      <c r="B276" s="704"/>
      <c r="C276" s="653"/>
      <c r="D276" s="474" t="s">
        <v>551</v>
      </c>
      <c r="E276" s="668"/>
      <c r="F276" s="629"/>
      <c r="G276" s="767"/>
    </row>
    <row r="277" spans="1:7" ht="13.5" customHeight="1" x14ac:dyDescent="0.25">
      <c r="A277" s="806"/>
      <c r="B277" s="703" t="s">
        <v>105</v>
      </c>
      <c r="C277" s="652">
        <v>2230</v>
      </c>
      <c r="D277" s="475">
        <v>400000</v>
      </c>
      <c r="E277" s="667" t="s">
        <v>222</v>
      </c>
      <c r="F277" s="628" t="s">
        <v>423</v>
      </c>
      <c r="G277" s="766" t="s">
        <v>539</v>
      </c>
    </row>
    <row r="278" spans="1:7" ht="15" customHeight="1" x14ac:dyDescent="0.25">
      <c r="A278" s="807"/>
      <c r="B278" s="704"/>
      <c r="C278" s="653"/>
      <c r="D278" s="413" t="s">
        <v>552</v>
      </c>
      <c r="E278" s="668"/>
      <c r="F278" s="629"/>
      <c r="G278" s="767"/>
    </row>
    <row r="279" spans="1:7" ht="15" customHeight="1" x14ac:dyDescent="0.25">
      <c r="A279" s="806"/>
      <c r="B279" s="703" t="s">
        <v>418</v>
      </c>
      <c r="C279" s="652">
        <v>2230</v>
      </c>
      <c r="D279" s="475">
        <v>24642</v>
      </c>
      <c r="E279" s="667" t="s">
        <v>450</v>
      </c>
      <c r="F279" s="628" t="s">
        <v>423</v>
      </c>
      <c r="G279" s="766" t="s">
        <v>451</v>
      </c>
    </row>
    <row r="280" spans="1:7" ht="15" customHeight="1" x14ac:dyDescent="0.25">
      <c r="A280" s="807"/>
      <c r="B280" s="704"/>
      <c r="C280" s="653"/>
      <c r="D280" s="413" t="s">
        <v>553</v>
      </c>
      <c r="E280" s="668"/>
      <c r="F280" s="629"/>
      <c r="G280" s="767"/>
    </row>
    <row r="281" spans="1:7" ht="15" customHeight="1" x14ac:dyDescent="0.25">
      <c r="A281" s="806"/>
      <c r="B281" s="703" t="s">
        <v>485</v>
      </c>
      <c r="C281" s="652">
        <v>2230</v>
      </c>
      <c r="D281" s="315">
        <v>18000</v>
      </c>
      <c r="E281" s="667" t="s">
        <v>22</v>
      </c>
      <c r="F281" s="628" t="s">
        <v>423</v>
      </c>
      <c r="G281" s="766" t="s">
        <v>442</v>
      </c>
    </row>
    <row r="282" spans="1:7" ht="14.25" customHeight="1" x14ac:dyDescent="0.25">
      <c r="A282" s="807"/>
      <c r="B282" s="704"/>
      <c r="C282" s="653"/>
      <c r="D282" s="411" t="s">
        <v>201</v>
      </c>
      <c r="E282" s="668"/>
      <c r="F282" s="629"/>
      <c r="G282" s="767"/>
    </row>
    <row r="283" spans="1:7" ht="12" customHeight="1" x14ac:dyDescent="0.25">
      <c r="A283" s="806"/>
      <c r="B283" s="703" t="s">
        <v>469</v>
      </c>
      <c r="C283" s="652">
        <v>2230</v>
      </c>
      <c r="D283" s="315">
        <v>5000</v>
      </c>
      <c r="E283" s="667" t="s">
        <v>22</v>
      </c>
      <c r="F283" s="628" t="s">
        <v>423</v>
      </c>
      <c r="G283" s="766" t="s">
        <v>437</v>
      </c>
    </row>
    <row r="284" spans="1:7" ht="20.25" customHeight="1" x14ac:dyDescent="0.25">
      <c r="A284" s="807"/>
      <c r="B284" s="704"/>
      <c r="C284" s="653"/>
      <c r="D284" s="411" t="s">
        <v>554</v>
      </c>
      <c r="E284" s="668"/>
      <c r="F284" s="629"/>
      <c r="G284" s="767"/>
    </row>
    <row r="285" spans="1:7" ht="18" customHeight="1" x14ac:dyDescent="0.25">
      <c r="A285" s="806"/>
      <c r="B285" s="703" t="s">
        <v>525</v>
      </c>
      <c r="C285" s="652">
        <v>2230</v>
      </c>
      <c r="D285" s="433">
        <v>2500</v>
      </c>
      <c r="E285" s="667" t="s">
        <v>22</v>
      </c>
      <c r="F285" s="628" t="s">
        <v>423</v>
      </c>
      <c r="G285" s="766" t="s">
        <v>439</v>
      </c>
    </row>
    <row r="286" spans="1:7" ht="22.5" customHeight="1" x14ac:dyDescent="0.25">
      <c r="A286" s="807"/>
      <c r="B286" s="704"/>
      <c r="C286" s="653"/>
      <c r="D286" s="433" t="s">
        <v>555</v>
      </c>
      <c r="E286" s="668"/>
      <c r="F286" s="629"/>
      <c r="G286" s="767"/>
    </row>
    <row r="287" spans="1:7" ht="12" customHeight="1" x14ac:dyDescent="0.25">
      <c r="A287" s="806"/>
      <c r="B287" s="703" t="s">
        <v>188</v>
      </c>
      <c r="C287" s="652">
        <v>2230</v>
      </c>
      <c r="D287" s="315">
        <v>180000</v>
      </c>
      <c r="E287" s="667" t="s">
        <v>302</v>
      </c>
      <c r="F287" s="628" t="s">
        <v>423</v>
      </c>
      <c r="G287" s="766" t="s">
        <v>473</v>
      </c>
    </row>
    <row r="288" spans="1:7" ht="28.5" customHeight="1" x14ac:dyDescent="0.25">
      <c r="A288" s="807"/>
      <c r="B288" s="704"/>
      <c r="C288" s="653"/>
      <c r="D288" s="411" t="s">
        <v>203</v>
      </c>
      <c r="E288" s="668"/>
      <c r="F288" s="629"/>
      <c r="G288" s="767"/>
    </row>
    <row r="289" spans="1:7" ht="13.5" customHeight="1" x14ac:dyDescent="0.25">
      <c r="A289" s="806"/>
      <c r="B289" s="703" t="s">
        <v>187</v>
      </c>
      <c r="C289" s="652">
        <v>2230</v>
      </c>
      <c r="D289" s="315">
        <v>140000</v>
      </c>
      <c r="E289" s="667" t="s">
        <v>302</v>
      </c>
      <c r="F289" s="628" t="s">
        <v>423</v>
      </c>
      <c r="G289" s="766" t="s">
        <v>472</v>
      </c>
    </row>
    <row r="290" spans="1:7" ht="29.25" customHeight="1" x14ac:dyDescent="0.25">
      <c r="A290" s="807"/>
      <c r="B290" s="704"/>
      <c r="C290" s="653"/>
      <c r="D290" s="411" t="s">
        <v>556</v>
      </c>
      <c r="E290" s="668"/>
      <c r="F290" s="629"/>
      <c r="G290" s="767"/>
    </row>
    <row r="291" spans="1:7" ht="15" customHeight="1" x14ac:dyDescent="0.25">
      <c r="A291" s="806"/>
      <c r="B291" s="703" t="s">
        <v>482</v>
      </c>
      <c r="C291" s="652">
        <v>2230</v>
      </c>
      <c r="D291" s="315">
        <v>49000</v>
      </c>
      <c r="E291" s="667" t="s">
        <v>22</v>
      </c>
      <c r="F291" s="628" t="s">
        <v>423</v>
      </c>
      <c r="G291" s="766" t="s">
        <v>438</v>
      </c>
    </row>
    <row r="292" spans="1:7" ht="27" customHeight="1" x14ac:dyDescent="0.25">
      <c r="A292" s="807"/>
      <c r="B292" s="704"/>
      <c r="C292" s="653"/>
      <c r="D292" s="411" t="s">
        <v>557</v>
      </c>
      <c r="E292" s="668"/>
      <c r="F292" s="629"/>
      <c r="G292" s="767"/>
    </row>
    <row r="293" spans="1:7" ht="14.25" customHeight="1" x14ac:dyDescent="0.25">
      <c r="A293" s="806"/>
      <c r="B293" s="703" t="s">
        <v>484</v>
      </c>
      <c r="C293" s="652">
        <v>2230</v>
      </c>
      <c r="D293" s="315">
        <v>42000</v>
      </c>
      <c r="E293" s="667" t="s">
        <v>22</v>
      </c>
      <c r="F293" s="628" t="s">
        <v>423</v>
      </c>
      <c r="G293" s="766" t="s">
        <v>441</v>
      </c>
    </row>
    <row r="294" spans="1:7" ht="15" customHeight="1" x14ac:dyDescent="0.25">
      <c r="A294" s="807"/>
      <c r="B294" s="704"/>
      <c r="C294" s="653"/>
      <c r="D294" s="411" t="s">
        <v>558</v>
      </c>
      <c r="E294" s="668"/>
      <c r="F294" s="629"/>
      <c r="G294" s="767"/>
    </row>
    <row r="295" spans="1:7" ht="14.25" customHeight="1" x14ac:dyDescent="0.25">
      <c r="A295" s="806"/>
      <c r="B295" s="703" t="s">
        <v>470</v>
      </c>
      <c r="C295" s="652">
        <v>2230</v>
      </c>
      <c r="D295" s="315">
        <v>49500</v>
      </c>
      <c r="E295" s="667" t="s">
        <v>22</v>
      </c>
      <c r="F295" s="628" t="s">
        <v>423</v>
      </c>
      <c r="G295" s="766" t="s">
        <v>520</v>
      </c>
    </row>
    <row r="296" spans="1:7" ht="14.25" customHeight="1" x14ac:dyDescent="0.25">
      <c r="A296" s="807"/>
      <c r="B296" s="704"/>
      <c r="C296" s="653"/>
      <c r="D296" s="411" t="s">
        <v>559</v>
      </c>
      <c r="E296" s="668"/>
      <c r="F296" s="629"/>
      <c r="G296" s="767"/>
    </row>
    <row r="297" spans="1:7" ht="13.5" customHeight="1" x14ac:dyDescent="0.25">
      <c r="A297" s="806"/>
      <c r="B297" s="703" t="s">
        <v>483</v>
      </c>
      <c r="C297" s="652">
        <v>2230</v>
      </c>
      <c r="D297" s="315">
        <v>5000</v>
      </c>
      <c r="E297" s="667" t="s">
        <v>22</v>
      </c>
      <c r="F297" s="628" t="s">
        <v>423</v>
      </c>
      <c r="G297" s="766" t="s">
        <v>440</v>
      </c>
    </row>
    <row r="298" spans="1:7" ht="13.5" customHeight="1" x14ac:dyDescent="0.25">
      <c r="A298" s="807"/>
      <c r="B298" s="704"/>
      <c r="C298" s="653"/>
      <c r="D298" s="411" t="s">
        <v>554</v>
      </c>
      <c r="E298" s="668"/>
      <c r="F298" s="629"/>
      <c r="G298" s="767"/>
    </row>
    <row r="299" spans="1:7" ht="14.25" customHeight="1" x14ac:dyDescent="0.25">
      <c r="A299" s="806"/>
      <c r="B299" s="703" t="s">
        <v>62</v>
      </c>
      <c r="C299" s="652">
        <v>2230</v>
      </c>
      <c r="D299" s="315">
        <v>211009.6</v>
      </c>
      <c r="E299" s="667" t="s">
        <v>22</v>
      </c>
      <c r="F299" s="628" t="s">
        <v>423</v>
      </c>
      <c r="G299" s="766" t="s">
        <v>535</v>
      </c>
    </row>
    <row r="300" spans="1:7" ht="29.25" customHeight="1" x14ac:dyDescent="0.25">
      <c r="A300" s="807"/>
      <c r="B300" s="704"/>
      <c r="C300" s="653"/>
      <c r="D300" s="411" t="s">
        <v>617</v>
      </c>
      <c r="E300" s="668"/>
      <c r="F300" s="629"/>
      <c r="G300" s="767"/>
    </row>
    <row r="301" spans="1:7" ht="18.75" customHeight="1" x14ac:dyDescent="0.25">
      <c r="A301" s="425"/>
      <c r="B301" s="703" t="s">
        <v>62</v>
      </c>
      <c r="C301" s="652">
        <v>2230</v>
      </c>
      <c r="D301" s="434">
        <v>12889.8</v>
      </c>
      <c r="E301" s="667" t="s">
        <v>22</v>
      </c>
      <c r="F301" s="628" t="s">
        <v>423</v>
      </c>
      <c r="G301" s="766" t="s">
        <v>616</v>
      </c>
    </row>
    <row r="302" spans="1:7" ht="25.5" customHeight="1" x14ac:dyDescent="0.25">
      <c r="A302" s="425"/>
      <c r="B302" s="704"/>
      <c r="C302" s="653"/>
      <c r="D302" s="411" t="s">
        <v>618</v>
      </c>
      <c r="E302" s="668"/>
      <c r="F302" s="629"/>
      <c r="G302" s="767"/>
    </row>
    <row r="303" spans="1:7" ht="13.5" customHeight="1" x14ac:dyDescent="0.25">
      <c r="A303" s="806"/>
      <c r="B303" s="703" t="s">
        <v>491</v>
      </c>
      <c r="C303" s="652">
        <v>2230</v>
      </c>
      <c r="D303" s="315">
        <v>22000</v>
      </c>
      <c r="E303" s="667" t="s">
        <v>22</v>
      </c>
      <c r="F303" s="628" t="s">
        <v>423</v>
      </c>
      <c r="G303" s="766" t="s">
        <v>615</v>
      </c>
    </row>
    <row r="304" spans="1:7" ht="15" customHeight="1" x14ac:dyDescent="0.25">
      <c r="A304" s="807"/>
      <c r="B304" s="704"/>
      <c r="C304" s="653"/>
      <c r="D304" s="411" t="s">
        <v>202</v>
      </c>
      <c r="E304" s="668"/>
      <c r="F304" s="629"/>
      <c r="G304" s="767"/>
    </row>
    <row r="305" spans="1:11" ht="15" customHeight="1" x14ac:dyDescent="0.25">
      <c r="A305" s="806"/>
      <c r="B305" s="703" t="s">
        <v>486</v>
      </c>
      <c r="C305" s="652">
        <v>2230</v>
      </c>
      <c r="D305" s="315">
        <v>15000</v>
      </c>
      <c r="E305" s="667" t="s">
        <v>22</v>
      </c>
      <c r="F305" s="628" t="s">
        <v>423</v>
      </c>
      <c r="G305" s="766" t="s">
        <v>443</v>
      </c>
    </row>
    <row r="306" spans="1:11" ht="26.25" customHeight="1" x14ac:dyDescent="0.25">
      <c r="A306" s="807"/>
      <c r="B306" s="704"/>
      <c r="C306" s="653"/>
      <c r="D306" s="411" t="s">
        <v>560</v>
      </c>
      <c r="E306" s="668"/>
      <c r="F306" s="629"/>
      <c r="G306" s="767"/>
    </row>
    <row r="307" spans="1:11" ht="15.75" customHeight="1" x14ac:dyDescent="0.25">
      <c r="A307" s="806"/>
      <c r="B307" s="703" t="s">
        <v>488</v>
      </c>
      <c r="C307" s="889">
        <v>2230</v>
      </c>
      <c r="D307" s="518">
        <v>3500</v>
      </c>
      <c r="E307" s="667" t="s">
        <v>22</v>
      </c>
      <c r="F307" s="628" t="s">
        <v>423</v>
      </c>
      <c r="G307" s="766" t="s">
        <v>445</v>
      </c>
    </row>
    <row r="308" spans="1:11" ht="16.5" customHeight="1" x14ac:dyDescent="0.25">
      <c r="A308" s="807"/>
      <c r="B308" s="704"/>
      <c r="C308" s="890"/>
      <c r="D308" s="474" t="s">
        <v>199</v>
      </c>
      <c r="E308" s="668"/>
      <c r="F308" s="629"/>
      <c r="G308" s="767"/>
    </row>
    <row r="309" spans="1:11" ht="15" customHeight="1" x14ac:dyDescent="0.25">
      <c r="A309" s="806"/>
      <c r="B309" s="703" t="s">
        <v>490</v>
      </c>
      <c r="C309" s="889">
        <v>2230</v>
      </c>
      <c r="D309" s="518">
        <v>2500</v>
      </c>
      <c r="E309" s="667" t="s">
        <v>22</v>
      </c>
      <c r="F309" s="628" t="s">
        <v>423</v>
      </c>
      <c r="G309" s="478" t="s">
        <v>448</v>
      </c>
    </row>
    <row r="310" spans="1:11" ht="13.5" customHeight="1" x14ac:dyDescent="0.25">
      <c r="A310" s="807"/>
      <c r="B310" s="704"/>
      <c r="C310" s="890"/>
      <c r="D310" s="411" t="s">
        <v>561</v>
      </c>
      <c r="E310" s="668"/>
      <c r="F310" s="629"/>
      <c r="G310" s="468"/>
    </row>
    <row r="311" spans="1:11" ht="14.25" customHeight="1" x14ac:dyDescent="0.25">
      <c r="A311" s="806"/>
      <c r="B311" s="703" t="s">
        <v>524</v>
      </c>
      <c r="C311" s="891">
        <v>2230</v>
      </c>
      <c r="D311" s="517">
        <v>45000</v>
      </c>
      <c r="E311" s="667" t="s">
        <v>22</v>
      </c>
      <c r="F311" s="628" t="s">
        <v>423</v>
      </c>
      <c r="G311" s="478" t="s">
        <v>521</v>
      </c>
    </row>
    <row r="312" spans="1:11" ht="15.75" customHeight="1" x14ac:dyDescent="0.25">
      <c r="A312" s="807"/>
      <c r="B312" s="704"/>
      <c r="C312" s="873"/>
      <c r="D312" s="392" t="s">
        <v>562</v>
      </c>
      <c r="E312" s="668"/>
      <c r="F312" s="629"/>
      <c r="G312" s="478"/>
    </row>
    <row r="313" spans="1:11" ht="19.5" customHeight="1" thickBot="1" x14ac:dyDescent="0.3">
      <c r="A313" s="532"/>
      <c r="B313" s="885" t="s">
        <v>41</v>
      </c>
      <c r="C313" s="886"/>
      <c r="D313" s="524">
        <f>D256</f>
        <v>2542775</v>
      </c>
      <c r="E313" s="533"/>
      <c r="F313" s="533"/>
      <c r="G313" s="534"/>
    </row>
    <row r="314" spans="1:11" ht="18.75" customHeight="1" thickBot="1" x14ac:dyDescent="0.3">
      <c r="A314" s="877"/>
      <c r="B314" s="879" t="s">
        <v>15</v>
      </c>
      <c r="C314" s="535"/>
      <c r="D314" s="540">
        <f>D416</f>
        <v>413494</v>
      </c>
      <c r="E314" s="887">
        <v>413494</v>
      </c>
      <c r="F314" s="881"/>
      <c r="G314" s="883"/>
    </row>
    <row r="315" spans="1:11" ht="34.5" customHeight="1" thickBot="1" x14ac:dyDescent="0.3">
      <c r="A315" s="878"/>
      <c r="B315" s="880"/>
      <c r="C315" s="541">
        <v>2240</v>
      </c>
      <c r="D315" s="530" t="s">
        <v>601</v>
      </c>
      <c r="E315" s="888"/>
      <c r="F315" s="882"/>
      <c r="G315" s="884"/>
    </row>
    <row r="316" spans="1:11" ht="33.75" customHeight="1" x14ac:dyDescent="0.25">
      <c r="A316" s="542"/>
      <c r="B316" s="752" t="s">
        <v>425</v>
      </c>
      <c r="C316" s="753"/>
      <c r="D316" s="490">
        <f>D317+D319</f>
        <v>88000</v>
      </c>
      <c r="E316" s="500"/>
      <c r="F316" s="500"/>
      <c r="G316" s="531"/>
      <c r="H316" s="85"/>
      <c r="I316" s="42"/>
    </row>
    <row r="317" spans="1:11" ht="15.75" customHeight="1" x14ac:dyDescent="0.25">
      <c r="A317" s="806"/>
      <c r="B317" s="703" t="s">
        <v>479</v>
      </c>
      <c r="C317" s="667">
        <v>2240</v>
      </c>
      <c r="D317" s="434">
        <v>49000</v>
      </c>
      <c r="E317" s="667" t="s">
        <v>22</v>
      </c>
      <c r="F317" s="628" t="s">
        <v>423</v>
      </c>
      <c r="G317" s="866"/>
      <c r="H317" s="62"/>
      <c r="I317" s="62"/>
      <c r="J317" s="79"/>
      <c r="K317" s="79"/>
    </row>
    <row r="318" spans="1:11" ht="58.5" customHeight="1" x14ac:dyDescent="0.25">
      <c r="A318" s="807"/>
      <c r="B318" s="704"/>
      <c r="C318" s="668"/>
      <c r="D318" s="371" t="s">
        <v>454</v>
      </c>
      <c r="E318" s="668"/>
      <c r="F318" s="629"/>
      <c r="G318" s="867"/>
      <c r="H318" s="62"/>
      <c r="I318" s="62"/>
      <c r="J318" s="79"/>
      <c r="K318" s="79"/>
    </row>
    <row r="319" spans="1:11" ht="18" customHeight="1" x14ac:dyDescent="0.25">
      <c r="A319" s="806"/>
      <c r="B319" s="703" t="s">
        <v>518</v>
      </c>
      <c r="C319" s="667">
        <v>2240</v>
      </c>
      <c r="D319" s="372">
        <v>39000</v>
      </c>
      <c r="E319" s="667" t="s">
        <v>22</v>
      </c>
      <c r="F319" s="628" t="s">
        <v>423</v>
      </c>
      <c r="G319" s="866"/>
      <c r="H319" s="62"/>
      <c r="I319" s="62"/>
      <c r="J319" s="79"/>
      <c r="K319" s="79"/>
    </row>
    <row r="320" spans="1:11" ht="24.75" customHeight="1" thickBot="1" x14ac:dyDescent="0.3">
      <c r="A320" s="807"/>
      <c r="B320" s="704"/>
      <c r="C320" s="668"/>
      <c r="D320" s="371" t="s">
        <v>563</v>
      </c>
      <c r="E320" s="668"/>
      <c r="F320" s="629"/>
      <c r="G320" s="867"/>
      <c r="H320" s="62"/>
      <c r="I320" s="62"/>
      <c r="J320" s="79"/>
      <c r="K320" s="79"/>
    </row>
    <row r="321" spans="1:11" ht="30.75" customHeight="1" x14ac:dyDescent="0.25">
      <c r="A321" s="425"/>
      <c r="B321" s="752" t="s">
        <v>29</v>
      </c>
      <c r="C321" s="753"/>
      <c r="D321" s="385">
        <f>D322+D324+D326+D328+D330+D332+D334+D336+D338+D340+D342</f>
        <v>48800</v>
      </c>
      <c r="E321" s="334"/>
      <c r="F321" s="334"/>
      <c r="G321" s="543"/>
      <c r="H321" s="62"/>
      <c r="I321" s="62"/>
      <c r="J321" s="79"/>
      <c r="K321" s="79"/>
    </row>
    <row r="322" spans="1:11" ht="14.25" customHeight="1" x14ac:dyDescent="0.25">
      <c r="A322" s="806"/>
      <c r="B322" s="703" t="s">
        <v>428</v>
      </c>
      <c r="C322" s="667">
        <v>2240</v>
      </c>
      <c r="D322" s="434">
        <v>4200</v>
      </c>
      <c r="E322" s="667" t="s">
        <v>22</v>
      </c>
      <c r="F322" s="628" t="s">
        <v>423</v>
      </c>
      <c r="G322" s="868"/>
      <c r="H322" s="62"/>
      <c r="I322" s="62"/>
      <c r="J322" s="79"/>
      <c r="K322" s="79"/>
    </row>
    <row r="323" spans="1:11" ht="74.25" customHeight="1" x14ac:dyDescent="0.25">
      <c r="A323" s="807"/>
      <c r="B323" s="704"/>
      <c r="C323" s="668"/>
      <c r="D323" s="371" t="s">
        <v>564</v>
      </c>
      <c r="E323" s="668"/>
      <c r="F323" s="629"/>
      <c r="G323" s="869"/>
      <c r="H323" s="62"/>
      <c r="I323" s="62"/>
      <c r="J323" s="79"/>
      <c r="K323" s="79"/>
    </row>
    <row r="324" spans="1:11" ht="16.5" customHeight="1" x14ac:dyDescent="0.25">
      <c r="A324" s="806"/>
      <c r="B324" s="703" t="s">
        <v>481</v>
      </c>
      <c r="C324" s="667">
        <v>2240</v>
      </c>
      <c r="D324" s="370">
        <v>4500</v>
      </c>
      <c r="E324" s="667" t="s">
        <v>22</v>
      </c>
      <c r="F324" s="628" t="s">
        <v>423</v>
      </c>
      <c r="G324" s="866"/>
      <c r="H324" s="62"/>
      <c r="I324" s="62"/>
      <c r="J324" s="79"/>
      <c r="K324" s="79"/>
    </row>
    <row r="325" spans="1:11" ht="26.25" customHeight="1" x14ac:dyDescent="0.25">
      <c r="A325" s="807"/>
      <c r="B325" s="704"/>
      <c r="C325" s="668"/>
      <c r="D325" s="371" t="s">
        <v>279</v>
      </c>
      <c r="E325" s="668"/>
      <c r="F325" s="629"/>
      <c r="G325" s="867"/>
      <c r="H325" s="62"/>
      <c r="I325" s="62"/>
      <c r="J325" s="79"/>
      <c r="K325" s="79"/>
    </row>
    <row r="326" spans="1:11" ht="29.25" customHeight="1" x14ac:dyDescent="0.25">
      <c r="A326" s="806"/>
      <c r="B326" s="703" t="s">
        <v>429</v>
      </c>
      <c r="C326" s="667">
        <v>2240</v>
      </c>
      <c r="D326" s="370">
        <v>1500</v>
      </c>
      <c r="E326" s="667" t="s">
        <v>22</v>
      </c>
      <c r="F326" s="628" t="s">
        <v>423</v>
      </c>
      <c r="G326" s="866"/>
      <c r="H326" s="62"/>
      <c r="I326" s="62"/>
      <c r="J326" s="79"/>
      <c r="K326" s="79"/>
    </row>
    <row r="327" spans="1:11" ht="40.5" customHeight="1" x14ac:dyDescent="0.25">
      <c r="A327" s="807"/>
      <c r="B327" s="704"/>
      <c r="C327" s="668"/>
      <c r="D327" s="371" t="s">
        <v>565</v>
      </c>
      <c r="E327" s="668"/>
      <c r="F327" s="629"/>
      <c r="G327" s="867"/>
      <c r="H327" s="62"/>
      <c r="I327" s="62"/>
      <c r="J327" s="79"/>
      <c r="K327" s="79"/>
    </row>
    <row r="328" spans="1:11" ht="21.75" customHeight="1" x14ac:dyDescent="0.25">
      <c r="A328" s="806"/>
      <c r="B328" s="703" t="s">
        <v>493</v>
      </c>
      <c r="C328" s="667">
        <v>2240</v>
      </c>
      <c r="D328" s="370">
        <v>3120</v>
      </c>
      <c r="E328" s="667" t="s">
        <v>22</v>
      </c>
      <c r="F328" s="628" t="s">
        <v>423</v>
      </c>
      <c r="G328" s="866"/>
      <c r="H328" s="62"/>
      <c r="I328" s="62"/>
      <c r="J328" s="79"/>
      <c r="K328" s="79"/>
    </row>
    <row r="329" spans="1:11" ht="51.75" customHeight="1" x14ac:dyDescent="0.25">
      <c r="A329" s="807"/>
      <c r="B329" s="704"/>
      <c r="C329" s="668"/>
      <c r="D329" s="371" t="s">
        <v>566</v>
      </c>
      <c r="E329" s="668"/>
      <c r="F329" s="629"/>
      <c r="G329" s="867"/>
      <c r="H329" s="62"/>
      <c r="I329" s="62"/>
      <c r="J329" s="79"/>
      <c r="K329" s="79"/>
    </row>
    <row r="330" spans="1:11" ht="30.75" customHeight="1" x14ac:dyDescent="0.25">
      <c r="A330" s="806"/>
      <c r="B330" s="703" t="s">
        <v>480</v>
      </c>
      <c r="C330" s="667">
        <v>2240</v>
      </c>
      <c r="D330" s="434">
        <v>21600</v>
      </c>
      <c r="E330" s="667" t="s">
        <v>22</v>
      </c>
      <c r="F330" s="628" t="s">
        <v>423</v>
      </c>
      <c r="G330" s="866"/>
      <c r="H330" s="62"/>
      <c r="I330" s="62"/>
      <c r="J330" s="79"/>
      <c r="K330" s="79"/>
    </row>
    <row r="331" spans="1:11" ht="75" customHeight="1" x14ac:dyDescent="0.25">
      <c r="A331" s="807"/>
      <c r="B331" s="704"/>
      <c r="C331" s="668"/>
      <c r="D331" s="371" t="s">
        <v>424</v>
      </c>
      <c r="E331" s="668"/>
      <c r="F331" s="629"/>
      <c r="G331" s="867"/>
      <c r="H331" s="62"/>
      <c r="I331" s="62"/>
      <c r="J331" s="79"/>
      <c r="K331" s="79"/>
    </row>
    <row r="332" spans="1:11" ht="30" customHeight="1" x14ac:dyDescent="0.25">
      <c r="A332" s="806"/>
      <c r="B332" s="703" t="s">
        <v>494</v>
      </c>
      <c r="C332" s="667">
        <v>2240</v>
      </c>
      <c r="D332" s="370">
        <v>2000</v>
      </c>
      <c r="E332" s="667" t="s">
        <v>22</v>
      </c>
      <c r="F332" s="628" t="s">
        <v>423</v>
      </c>
      <c r="G332" s="866"/>
      <c r="H332" s="62"/>
      <c r="I332" s="62"/>
      <c r="J332" s="79"/>
      <c r="K332" s="79"/>
    </row>
    <row r="333" spans="1:11" ht="26.25" customHeight="1" x14ac:dyDescent="0.25">
      <c r="A333" s="807"/>
      <c r="B333" s="704"/>
      <c r="C333" s="668"/>
      <c r="D333" s="371" t="s">
        <v>104</v>
      </c>
      <c r="E333" s="668"/>
      <c r="F333" s="629"/>
      <c r="G333" s="867"/>
      <c r="H333" s="62"/>
      <c r="I333" s="62"/>
      <c r="J333" s="79"/>
      <c r="K333" s="79"/>
    </row>
    <row r="334" spans="1:11" ht="21.75" customHeight="1" x14ac:dyDescent="0.25">
      <c r="A334" s="806"/>
      <c r="B334" s="703" t="s">
        <v>495</v>
      </c>
      <c r="C334" s="667">
        <v>2240</v>
      </c>
      <c r="D334" s="370">
        <v>1000</v>
      </c>
      <c r="E334" s="667" t="s">
        <v>22</v>
      </c>
      <c r="F334" s="628" t="s">
        <v>423</v>
      </c>
      <c r="G334" s="866"/>
      <c r="H334" s="62"/>
      <c r="I334" s="62"/>
      <c r="J334" s="79"/>
      <c r="K334" s="79"/>
    </row>
    <row r="335" spans="1:11" ht="36.75" customHeight="1" x14ac:dyDescent="0.25">
      <c r="A335" s="807"/>
      <c r="B335" s="704"/>
      <c r="C335" s="668"/>
      <c r="D335" s="371" t="s">
        <v>196</v>
      </c>
      <c r="E335" s="668"/>
      <c r="F335" s="629"/>
      <c r="G335" s="867"/>
      <c r="H335" s="62"/>
      <c r="I335" s="62"/>
      <c r="J335" s="79"/>
      <c r="K335" s="79"/>
    </row>
    <row r="336" spans="1:11" ht="36.75" customHeight="1" x14ac:dyDescent="0.25">
      <c r="A336" s="806"/>
      <c r="B336" s="703" t="s">
        <v>496</v>
      </c>
      <c r="C336" s="667">
        <v>2240</v>
      </c>
      <c r="D336" s="370">
        <v>2000</v>
      </c>
      <c r="E336" s="667" t="s">
        <v>22</v>
      </c>
      <c r="F336" s="628" t="s">
        <v>423</v>
      </c>
      <c r="G336" s="866"/>
      <c r="H336" s="62"/>
      <c r="I336" s="62"/>
      <c r="J336" s="79"/>
      <c r="K336" s="79"/>
    </row>
    <row r="337" spans="1:11" ht="51" customHeight="1" x14ac:dyDescent="0.25">
      <c r="A337" s="807"/>
      <c r="B337" s="704"/>
      <c r="C337" s="668"/>
      <c r="D337" s="371" t="s">
        <v>104</v>
      </c>
      <c r="E337" s="668"/>
      <c r="F337" s="629"/>
      <c r="G337" s="867"/>
      <c r="H337" s="62"/>
      <c r="I337" s="62"/>
      <c r="J337" s="79"/>
      <c r="K337" s="79"/>
    </row>
    <row r="338" spans="1:11" ht="30.75" customHeight="1" x14ac:dyDescent="0.25">
      <c r="A338" s="806"/>
      <c r="B338" s="703" t="s">
        <v>497</v>
      </c>
      <c r="C338" s="667">
        <v>2240</v>
      </c>
      <c r="D338" s="370">
        <v>2000</v>
      </c>
      <c r="E338" s="667" t="s">
        <v>22</v>
      </c>
      <c r="F338" s="628" t="s">
        <v>423</v>
      </c>
      <c r="G338" s="866"/>
      <c r="H338" s="62"/>
      <c r="I338" s="62"/>
      <c r="J338" s="79"/>
      <c r="K338" s="79"/>
    </row>
    <row r="339" spans="1:11" ht="30" customHeight="1" x14ac:dyDescent="0.25">
      <c r="A339" s="807"/>
      <c r="B339" s="704"/>
      <c r="C339" s="668"/>
      <c r="D339" s="371" t="s">
        <v>104</v>
      </c>
      <c r="E339" s="668"/>
      <c r="F339" s="629"/>
      <c r="G339" s="867"/>
      <c r="H339" s="62"/>
      <c r="I339" s="62"/>
      <c r="J339" s="79"/>
      <c r="K339" s="79"/>
    </row>
    <row r="340" spans="1:11" ht="29.25" customHeight="1" x14ac:dyDescent="0.25">
      <c r="A340" s="806"/>
      <c r="B340" s="703" t="s">
        <v>528</v>
      </c>
      <c r="C340" s="667">
        <v>2240</v>
      </c>
      <c r="D340" s="434">
        <v>2880</v>
      </c>
      <c r="E340" s="667" t="s">
        <v>22</v>
      </c>
      <c r="F340" s="628" t="s">
        <v>423</v>
      </c>
      <c r="G340" s="866"/>
      <c r="H340" s="62"/>
      <c r="I340" s="62"/>
      <c r="J340" s="79"/>
      <c r="K340" s="79"/>
    </row>
    <row r="341" spans="1:11" ht="25.5" customHeight="1" x14ac:dyDescent="0.25">
      <c r="A341" s="807"/>
      <c r="B341" s="704"/>
      <c r="C341" s="668"/>
      <c r="D341" s="371" t="s">
        <v>567</v>
      </c>
      <c r="E341" s="668"/>
      <c r="F341" s="629"/>
      <c r="G341" s="867"/>
      <c r="H341" s="62"/>
      <c r="I341" s="62"/>
      <c r="J341" s="79"/>
      <c r="K341" s="79"/>
    </row>
    <row r="342" spans="1:11" ht="43.5" customHeight="1" x14ac:dyDescent="0.25">
      <c r="A342" s="806"/>
      <c r="B342" s="703" t="s">
        <v>498</v>
      </c>
      <c r="C342" s="667">
        <v>2240</v>
      </c>
      <c r="D342" s="370">
        <v>4000</v>
      </c>
      <c r="E342" s="667" t="s">
        <v>22</v>
      </c>
      <c r="F342" s="628" t="s">
        <v>423</v>
      </c>
      <c r="G342" s="866"/>
      <c r="H342" s="62"/>
      <c r="I342" s="62"/>
      <c r="J342" s="79"/>
      <c r="K342" s="79"/>
    </row>
    <row r="343" spans="1:11" ht="57.75" customHeight="1" x14ac:dyDescent="0.25">
      <c r="A343" s="807"/>
      <c r="B343" s="704"/>
      <c r="C343" s="668"/>
      <c r="D343" s="371" t="s">
        <v>568</v>
      </c>
      <c r="E343" s="668"/>
      <c r="F343" s="629"/>
      <c r="G343" s="867"/>
      <c r="H343" s="62"/>
      <c r="I343" s="62"/>
      <c r="J343" s="79"/>
      <c r="K343" s="79"/>
    </row>
    <row r="344" spans="1:11" s="2" customFormat="1" ht="22.5" customHeight="1" x14ac:dyDescent="0.25">
      <c r="A344" s="544"/>
      <c r="B344" s="729" t="s">
        <v>1</v>
      </c>
      <c r="C344" s="730"/>
      <c r="D344" s="12">
        <f>D345</f>
        <v>858</v>
      </c>
      <c r="E344" s="13"/>
      <c r="F344" s="13"/>
      <c r="G344" s="476"/>
      <c r="H344" s="86"/>
      <c r="I344" s="86"/>
    </row>
    <row r="345" spans="1:11" ht="20.25" customHeight="1" x14ac:dyDescent="0.25">
      <c r="A345" s="806"/>
      <c r="B345" s="703" t="s">
        <v>478</v>
      </c>
      <c r="C345" s="628">
        <v>2240</v>
      </c>
      <c r="D345" s="315">
        <v>858</v>
      </c>
      <c r="E345" s="667" t="s">
        <v>22</v>
      </c>
      <c r="F345" s="628" t="s">
        <v>423</v>
      </c>
      <c r="G345" s="866"/>
      <c r="H345" s="74"/>
      <c r="I345" s="74"/>
    </row>
    <row r="346" spans="1:11" ht="22.5" customHeight="1" x14ac:dyDescent="0.25">
      <c r="A346" s="807"/>
      <c r="B346" s="704"/>
      <c r="C346" s="629"/>
      <c r="D346" s="316" t="s">
        <v>110</v>
      </c>
      <c r="E346" s="668"/>
      <c r="F346" s="629"/>
      <c r="G346" s="867"/>
      <c r="H346" s="74"/>
      <c r="I346" s="74"/>
    </row>
    <row r="347" spans="1:11" ht="22.5" customHeight="1" x14ac:dyDescent="0.25">
      <c r="A347" s="545"/>
      <c r="B347" s="748" t="s">
        <v>30</v>
      </c>
      <c r="C347" s="749"/>
      <c r="D347" s="12">
        <f>D348</f>
        <v>4200</v>
      </c>
      <c r="E347" s="13"/>
      <c r="F347" s="13"/>
      <c r="G347" s="498"/>
      <c r="H347" s="74"/>
      <c r="I347" s="74"/>
    </row>
    <row r="348" spans="1:11" ht="20.25" customHeight="1" x14ac:dyDescent="0.25">
      <c r="A348" s="806"/>
      <c r="B348" s="703" t="s">
        <v>499</v>
      </c>
      <c r="C348" s="628">
        <v>2240</v>
      </c>
      <c r="D348" s="315">
        <v>4200</v>
      </c>
      <c r="E348" s="667" t="s">
        <v>22</v>
      </c>
      <c r="F348" s="628" t="s">
        <v>423</v>
      </c>
      <c r="G348" s="866"/>
      <c r="H348" s="74"/>
      <c r="I348" s="74"/>
    </row>
    <row r="349" spans="1:11" ht="22.5" customHeight="1" x14ac:dyDescent="0.25">
      <c r="A349" s="807"/>
      <c r="B349" s="704"/>
      <c r="C349" s="629"/>
      <c r="D349" s="317" t="s">
        <v>194</v>
      </c>
      <c r="E349" s="668"/>
      <c r="F349" s="629"/>
      <c r="G349" s="867"/>
    </row>
    <row r="350" spans="1:11" ht="22.5" customHeight="1" x14ac:dyDescent="0.25">
      <c r="A350" s="545"/>
      <c r="B350" s="729" t="s">
        <v>28</v>
      </c>
      <c r="C350" s="730"/>
      <c r="D350" s="12">
        <f>D351+D353+D355</f>
        <v>7000</v>
      </c>
      <c r="E350" s="6"/>
      <c r="F350" s="6"/>
      <c r="G350" s="477"/>
    </row>
    <row r="351" spans="1:11" ht="14.25" customHeight="1" x14ac:dyDescent="0.25">
      <c r="A351" s="806"/>
      <c r="B351" s="703" t="s">
        <v>500</v>
      </c>
      <c r="C351" s="628">
        <v>2240</v>
      </c>
      <c r="D351" s="389">
        <v>5000</v>
      </c>
      <c r="E351" s="667" t="s">
        <v>22</v>
      </c>
      <c r="F351" s="628" t="s">
        <v>423</v>
      </c>
      <c r="G351" s="866"/>
    </row>
    <row r="352" spans="1:11" ht="34.5" customHeight="1" x14ac:dyDescent="0.25">
      <c r="A352" s="807"/>
      <c r="B352" s="704"/>
      <c r="C352" s="629"/>
      <c r="D352" s="317" t="s">
        <v>569</v>
      </c>
      <c r="E352" s="668"/>
      <c r="F352" s="629"/>
      <c r="G352" s="867"/>
    </row>
    <row r="353" spans="1:18" ht="24.75" customHeight="1" x14ac:dyDescent="0.25">
      <c r="A353" s="806"/>
      <c r="B353" s="703" t="s">
        <v>453</v>
      </c>
      <c r="C353" s="628">
        <v>2240</v>
      </c>
      <c r="D353" s="434">
        <v>1000</v>
      </c>
      <c r="E353" s="667" t="s">
        <v>22</v>
      </c>
      <c r="F353" s="628" t="s">
        <v>423</v>
      </c>
      <c r="G353" s="866"/>
    </row>
    <row r="354" spans="1:18" ht="20.25" customHeight="1" x14ac:dyDescent="0.25">
      <c r="A354" s="807"/>
      <c r="B354" s="704"/>
      <c r="C354" s="629"/>
      <c r="D354" s="317" t="s">
        <v>196</v>
      </c>
      <c r="E354" s="668"/>
      <c r="F354" s="629"/>
      <c r="G354" s="867"/>
    </row>
    <row r="355" spans="1:18" ht="19.5" customHeight="1" x14ac:dyDescent="0.25">
      <c r="A355" s="806"/>
      <c r="B355" s="713" t="s">
        <v>501</v>
      </c>
      <c r="C355" s="628">
        <v>2240</v>
      </c>
      <c r="D355" s="370">
        <v>1000</v>
      </c>
      <c r="E355" s="667" t="s">
        <v>22</v>
      </c>
      <c r="F355" s="628" t="s">
        <v>423</v>
      </c>
      <c r="G355" s="866"/>
    </row>
    <row r="356" spans="1:18" ht="35.25" customHeight="1" x14ac:dyDescent="0.25">
      <c r="A356" s="807"/>
      <c r="B356" s="714"/>
      <c r="C356" s="629"/>
      <c r="D356" s="317" t="s">
        <v>196</v>
      </c>
      <c r="E356" s="668"/>
      <c r="F356" s="629"/>
      <c r="G356" s="867"/>
    </row>
    <row r="357" spans="1:18" ht="29.25" customHeight="1" x14ac:dyDescent="0.25">
      <c r="A357" s="470"/>
      <c r="B357" s="729" t="s">
        <v>31</v>
      </c>
      <c r="C357" s="730"/>
      <c r="D357" s="514">
        <f>D358</f>
        <v>28000</v>
      </c>
      <c r="E357" s="334"/>
      <c r="F357" s="334"/>
      <c r="G357" s="546"/>
    </row>
    <row r="358" spans="1:18" ht="21" customHeight="1" x14ac:dyDescent="0.25">
      <c r="A358" s="806"/>
      <c r="B358" s="713" t="s">
        <v>530</v>
      </c>
      <c r="C358" s="628">
        <v>2240</v>
      </c>
      <c r="D358" s="434">
        <v>28000</v>
      </c>
      <c r="E358" s="667" t="s">
        <v>22</v>
      </c>
      <c r="F358" s="628" t="s">
        <v>423</v>
      </c>
      <c r="G358" s="866"/>
    </row>
    <row r="359" spans="1:18" ht="20.25" customHeight="1" x14ac:dyDescent="0.25">
      <c r="A359" s="807"/>
      <c r="B359" s="714"/>
      <c r="C359" s="629"/>
      <c r="D359" s="317" t="s">
        <v>195</v>
      </c>
      <c r="E359" s="668"/>
      <c r="F359" s="629"/>
      <c r="G359" s="867"/>
    </row>
    <row r="360" spans="1:18" ht="19.5" customHeight="1" x14ac:dyDescent="0.25">
      <c r="A360" s="510"/>
      <c r="B360" s="729" t="s">
        <v>31</v>
      </c>
      <c r="C360" s="730"/>
      <c r="D360" s="12">
        <f>D361+D363+D365+D367</f>
        <v>14853.36</v>
      </c>
      <c r="E360" s="6"/>
      <c r="F360" s="6"/>
      <c r="G360" s="477"/>
      <c r="H360" s="74"/>
      <c r="I360" s="588"/>
      <c r="J360" s="589"/>
      <c r="K360" s="589"/>
      <c r="L360" s="589"/>
      <c r="M360" s="589"/>
      <c r="N360" s="74"/>
    </row>
    <row r="361" spans="1:18" ht="15" customHeight="1" x14ac:dyDescent="0.25">
      <c r="A361" s="806"/>
      <c r="B361" s="744" t="s">
        <v>502</v>
      </c>
      <c r="C361" s="628">
        <v>2240</v>
      </c>
      <c r="D361" s="435">
        <v>2400</v>
      </c>
      <c r="E361" s="667" t="s">
        <v>22</v>
      </c>
      <c r="F361" s="628" t="s">
        <v>423</v>
      </c>
      <c r="G361" s="866"/>
      <c r="H361" s="75"/>
      <c r="I361" s="590"/>
      <c r="J361" s="590"/>
      <c r="K361" s="590"/>
      <c r="L361" s="590"/>
      <c r="M361" s="590"/>
      <c r="N361" s="589"/>
      <c r="O361" s="78"/>
      <c r="P361" s="166"/>
      <c r="Q361" s="166"/>
      <c r="R361" s="166"/>
    </row>
    <row r="362" spans="1:18" ht="15.75" customHeight="1" x14ac:dyDescent="0.25">
      <c r="A362" s="807"/>
      <c r="B362" s="745"/>
      <c r="C362" s="629"/>
      <c r="D362" s="413" t="s">
        <v>570</v>
      </c>
      <c r="E362" s="668"/>
      <c r="F362" s="629"/>
      <c r="G362" s="867"/>
      <c r="H362" s="75"/>
      <c r="I362" s="590"/>
      <c r="J362" s="590"/>
      <c r="K362" s="590"/>
      <c r="L362" s="590"/>
      <c r="M362" s="590"/>
      <c r="N362" s="589"/>
      <c r="O362" s="78"/>
      <c r="P362" s="166"/>
      <c r="Q362" s="166"/>
      <c r="R362" s="166"/>
    </row>
    <row r="363" spans="1:18" ht="21.75" customHeight="1" x14ac:dyDescent="0.25">
      <c r="A363" s="806"/>
      <c r="B363" s="703" t="s">
        <v>637</v>
      </c>
      <c r="C363" s="628">
        <v>2240</v>
      </c>
      <c r="D363" s="435">
        <v>5153.3599999999997</v>
      </c>
      <c r="E363" s="667" t="s">
        <v>22</v>
      </c>
      <c r="F363" s="628" t="s">
        <v>423</v>
      </c>
      <c r="G363" s="866"/>
      <c r="H363" s="75"/>
      <c r="I363" s="590"/>
      <c r="J363" s="590"/>
      <c r="K363" s="590"/>
      <c r="L363" s="590"/>
      <c r="M363" s="590"/>
      <c r="N363" s="589"/>
      <c r="O363" s="78"/>
      <c r="P363" s="166"/>
      <c r="Q363" s="166"/>
      <c r="R363" s="166"/>
    </row>
    <row r="364" spans="1:18" ht="21.75" customHeight="1" x14ac:dyDescent="0.25">
      <c r="A364" s="807"/>
      <c r="B364" s="704"/>
      <c r="C364" s="629"/>
      <c r="D364" s="413" t="s">
        <v>571</v>
      </c>
      <c r="E364" s="668"/>
      <c r="F364" s="629"/>
      <c r="G364" s="867"/>
      <c r="H364" s="75"/>
      <c r="I364" s="590"/>
      <c r="J364" s="590"/>
      <c r="K364" s="590"/>
      <c r="L364" s="590"/>
      <c r="M364" s="590"/>
      <c r="N364" s="589"/>
      <c r="O364" s="78"/>
      <c r="P364" s="166"/>
      <c r="Q364" s="166"/>
      <c r="R364" s="166"/>
    </row>
    <row r="365" spans="1:18" ht="21.75" customHeight="1" x14ac:dyDescent="0.25">
      <c r="A365" s="806"/>
      <c r="B365" s="744" t="s">
        <v>504</v>
      </c>
      <c r="C365" s="652">
        <v>2240</v>
      </c>
      <c r="D365" s="378">
        <v>4800</v>
      </c>
      <c r="E365" s="667" t="s">
        <v>22</v>
      </c>
      <c r="F365" s="628" t="s">
        <v>423</v>
      </c>
      <c r="G365" s="866"/>
      <c r="H365" s="75"/>
      <c r="I365" s="590"/>
      <c r="J365" s="590"/>
      <c r="K365" s="590"/>
      <c r="L365" s="590"/>
      <c r="M365" s="590"/>
      <c r="N365" s="589"/>
      <c r="O365" s="78"/>
      <c r="P365" s="166"/>
      <c r="Q365" s="166"/>
      <c r="R365" s="166"/>
    </row>
    <row r="366" spans="1:18" ht="62.25" customHeight="1" x14ac:dyDescent="0.25">
      <c r="A366" s="807"/>
      <c r="B366" s="745"/>
      <c r="C366" s="653"/>
      <c r="D366" s="318" t="s">
        <v>572</v>
      </c>
      <c r="E366" s="668"/>
      <c r="F366" s="629"/>
      <c r="G366" s="867"/>
      <c r="H366" s="75"/>
      <c r="I366" s="590"/>
      <c r="J366" s="590"/>
      <c r="K366" s="590"/>
      <c r="L366" s="590"/>
      <c r="M366" s="590"/>
      <c r="N366" s="589"/>
      <c r="O366" s="78"/>
      <c r="P366" s="166"/>
      <c r="Q366" s="166"/>
      <c r="R366" s="166"/>
    </row>
    <row r="367" spans="1:18" ht="21.75" customHeight="1" x14ac:dyDescent="0.25">
      <c r="A367" s="806"/>
      <c r="B367" s="744" t="s">
        <v>505</v>
      </c>
      <c r="C367" s="628">
        <v>2240</v>
      </c>
      <c r="D367" s="378">
        <v>2500</v>
      </c>
      <c r="E367" s="667" t="s">
        <v>302</v>
      </c>
      <c r="F367" s="628" t="s">
        <v>423</v>
      </c>
      <c r="G367" s="866"/>
      <c r="H367" s="75"/>
      <c r="I367" s="590"/>
      <c r="J367" s="590"/>
      <c r="K367" s="590"/>
      <c r="L367" s="590"/>
      <c r="M367" s="590"/>
      <c r="N367" s="589"/>
      <c r="O367" s="78"/>
      <c r="P367" s="166"/>
      <c r="Q367" s="166"/>
      <c r="R367" s="166"/>
    </row>
    <row r="368" spans="1:18" ht="111" customHeight="1" x14ac:dyDescent="0.25">
      <c r="A368" s="807"/>
      <c r="B368" s="745"/>
      <c r="C368" s="629"/>
      <c r="D368" s="318" t="s">
        <v>561</v>
      </c>
      <c r="E368" s="668"/>
      <c r="F368" s="629"/>
      <c r="G368" s="867"/>
      <c r="H368" s="75"/>
      <c r="I368" s="590"/>
      <c r="J368" s="590"/>
      <c r="K368" s="590"/>
      <c r="L368" s="590"/>
      <c r="M368" s="590"/>
      <c r="N368" s="589"/>
      <c r="O368" s="78"/>
      <c r="P368" s="166"/>
      <c r="Q368" s="166"/>
      <c r="R368" s="166"/>
    </row>
    <row r="369" spans="1:18" ht="21.75" customHeight="1" x14ac:dyDescent="0.25">
      <c r="A369" s="547"/>
      <c r="B369" s="333"/>
      <c r="C369" s="334"/>
      <c r="D369" s="91">
        <f>D370+D372</f>
        <v>9360</v>
      </c>
      <c r="E369" s="334"/>
      <c r="F369" s="334"/>
      <c r="G369" s="546"/>
      <c r="H369" s="75"/>
      <c r="I369" s="590"/>
      <c r="J369" s="590"/>
      <c r="K369" s="590"/>
      <c r="L369" s="590"/>
      <c r="M369" s="590"/>
      <c r="N369" s="589"/>
      <c r="O369" s="78"/>
      <c r="P369" s="166"/>
      <c r="Q369" s="166"/>
      <c r="R369" s="166"/>
    </row>
    <row r="370" spans="1:18" ht="14.25" customHeight="1" x14ac:dyDescent="0.25">
      <c r="A370" s="806"/>
      <c r="B370" s="703" t="s">
        <v>506</v>
      </c>
      <c r="C370" s="628">
        <v>2240</v>
      </c>
      <c r="D370" s="435">
        <v>3600</v>
      </c>
      <c r="E370" s="667" t="s">
        <v>22</v>
      </c>
      <c r="F370" s="628" t="s">
        <v>423</v>
      </c>
      <c r="G370" s="866"/>
      <c r="H370" s="75"/>
      <c r="I370" s="590"/>
      <c r="J370" s="590"/>
      <c r="K370" s="590"/>
      <c r="L370" s="590"/>
      <c r="M370" s="590"/>
      <c r="N370" s="589"/>
      <c r="O370" s="78"/>
      <c r="P370" s="166"/>
      <c r="Q370" s="166"/>
      <c r="R370" s="166"/>
    </row>
    <row r="371" spans="1:18" ht="13.5" customHeight="1" x14ac:dyDescent="0.25">
      <c r="A371" s="807"/>
      <c r="B371" s="704"/>
      <c r="C371" s="629"/>
      <c r="D371" s="413" t="s">
        <v>108</v>
      </c>
      <c r="E371" s="668"/>
      <c r="F371" s="629"/>
      <c r="G371" s="867"/>
      <c r="H371" s="75"/>
      <c r="I371" s="590"/>
      <c r="J371" s="590"/>
      <c r="K371" s="590"/>
      <c r="L371" s="590"/>
      <c r="M371" s="590"/>
      <c r="N371" s="589"/>
      <c r="O371" s="78"/>
      <c r="P371" s="166"/>
      <c r="Q371" s="166"/>
      <c r="R371" s="166"/>
    </row>
    <row r="372" spans="1:18" ht="20.25" customHeight="1" x14ac:dyDescent="0.25">
      <c r="A372" s="860"/>
      <c r="B372" s="703" t="s">
        <v>477</v>
      </c>
      <c r="C372" s="628">
        <v>2240</v>
      </c>
      <c r="D372" s="435">
        <v>5760</v>
      </c>
      <c r="E372" s="667" t="s">
        <v>22</v>
      </c>
      <c r="F372" s="628" t="s">
        <v>423</v>
      </c>
      <c r="G372" s="866"/>
      <c r="H372" s="75"/>
      <c r="I372" s="590"/>
      <c r="J372" s="590"/>
      <c r="K372" s="590"/>
      <c r="L372" s="590"/>
      <c r="M372" s="590"/>
      <c r="N372" s="589"/>
      <c r="O372" s="78"/>
      <c r="P372" s="166"/>
      <c r="Q372" s="166"/>
      <c r="R372" s="166"/>
    </row>
    <row r="373" spans="1:18" ht="21" customHeight="1" x14ac:dyDescent="0.25">
      <c r="A373" s="807"/>
      <c r="B373" s="704"/>
      <c r="C373" s="629"/>
      <c r="D373" s="318" t="s">
        <v>198</v>
      </c>
      <c r="E373" s="668"/>
      <c r="F373" s="629"/>
      <c r="G373" s="867"/>
      <c r="H373" s="75"/>
      <c r="I373" s="590"/>
      <c r="J373" s="590"/>
      <c r="K373" s="590"/>
      <c r="L373" s="590"/>
      <c r="M373" s="590"/>
      <c r="N373" s="589"/>
      <c r="O373" s="78"/>
      <c r="P373" s="166"/>
      <c r="Q373" s="166"/>
      <c r="R373" s="166"/>
    </row>
    <row r="374" spans="1:18" ht="16.5" customHeight="1" x14ac:dyDescent="0.25">
      <c r="A374" s="425"/>
      <c r="B374" s="333"/>
      <c r="C374" s="334"/>
      <c r="D374" s="91">
        <f>D375</f>
        <v>9600</v>
      </c>
      <c r="E374" s="334"/>
      <c r="F374" s="334"/>
      <c r="G374" s="546"/>
      <c r="H374" s="75"/>
      <c r="I374" s="590"/>
      <c r="J374" s="590"/>
      <c r="K374" s="590"/>
      <c r="L374" s="590"/>
      <c r="M374" s="590"/>
      <c r="N374" s="589"/>
      <c r="O374" s="78"/>
      <c r="P374" s="166"/>
      <c r="Q374" s="166"/>
      <c r="R374" s="166"/>
    </row>
    <row r="375" spans="1:18" ht="23.25" customHeight="1" x14ac:dyDescent="0.25">
      <c r="A375" s="860"/>
      <c r="B375" s="703" t="s">
        <v>527</v>
      </c>
      <c r="C375" s="628">
        <v>2240</v>
      </c>
      <c r="D375" s="435">
        <v>9600</v>
      </c>
      <c r="E375" s="667" t="s">
        <v>22</v>
      </c>
      <c r="F375" s="628" t="s">
        <v>423</v>
      </c>
      <c r="G375" s="874"/>
      <c r="H375" s="75"/>
      <c r="I375" s="590"/>
      <c r="J375" s="590"/>
      <c r="K375" s="590"/>
      <c r="L375" s="590"/>
      <c r="M375" s="590"/>
      <c r="N375" s="589"/>
      <c r="O375" s="78"/>
      <c r="P375" s="166"/>
      <c r="Q375" s="166"/>
      <c r="R375" s="166"/>
    </row>
    <row r="376" spans="1:18" ht="47.25" customHeight="1" x14ac:dyDescent="0.25">
      <c r="A376" s="860"/>
      <c r="B376" s="704"/>
      <c r="C376" s="629"/>
      <c r="D376" s="318" t="s">
        <v>573</v>
      </c>
      <c r="E376" s="668"/>
      <c r="F376" s="629"/>
      <c r="G376" s="874"/>
      <c r="H376" s="75"/>
      <c r="I376" s="590"/>
      <c r="J376" s="590"/>
      <c r="K376" s="590"/>
      <c r="L376" s="590"/>
      <c r="M376" s="590"/>
      <c r="N376" s="589"/>
      <c r="O376" s="78"/>
      <c r="P376" s="166"/>
      <c r="Q376" s="166"/>
      <c r="R376" s="166"/>
    </row>
    <row r="377" spans="1:18" ht="18.75" customHeight="1" x14ac:dyDescent="0.25">
      <c r="A377" s="425"/>
      <c r="B377" s="333"/>
      <c r="C377" s="334"/>
      <c r="D377" s="91">
        <f>D378</f>
        <v>20700</v>
      </c>
      <c r="E377" s="334"/>
      <c r="F377" s="334"/>
      <c r="G377" s="546"/>
      <c r="H377" s="75"/>
      <c r="I377" s="590"/>
      <c r="J377" s="590"/>
      <c r="K377" s="590"/>
      <c r="L377" s="590"/>
      <c r="M377" s="590"/>
      <c r="N377" s="589"/>
      <c r="O377" s="78"/>
      <c r="P377" s="166"/>
      <c r="Q377" s="166"/>
      <c r="R377" s="166"/>
    </row>
    <row r="378" spans="1:18" ht="21" customHeight="1" x14ac:dyDescent="0.25">
      <c r="A378" s="806"/>
      <c r="B378" s="703" t="s">
        <v>507</v>
      </c>
      <c r="C378" s="628">
        <v>2240</v>
      </c>
      <c r="D378" s="378">
        <v>20700</v>
      </c>
      <c r="E378" s="667" t="s">
        <v>22</v>
      </c>
      <c r="F378" s="628" t="s">
        <v>423</v>
      </c>
      <c r="G378" s="866"/>
      <c r="H378" s="75"/>
      <c r="I378" s="590"/>
      <c r="J378" s="590"/>
      <c r="K378" s="590"/>
      <c r="L378" s="590"/>
      <c r="M378" s="590"/>
      <c r="N378" s="589"/>
      <c r="O378" s="78"/>
      <c r="P378" s="166"/>
      <c r="Q378" s="166"/>
      <c r="R378" s="166"/>
    </row>
    <row r="379" spans="1:18" ht="36" customHeight="1" x14ac:dyDescent="0.25">
      <c r="A379" s="807"/>
      <c r="B379" s="704"/>
      <c r="C379" s="629"/>
      <c r="D379" s="318" t="s">
        <v>574</v>
      </c>
      <c r="E379" s="668"/>
      <c r="F379" s="629"/>
      <c r="G379" s="867"/>
      <c r="H379" s="75"/>
      <c r="I379" s="590"/>
      <c r="J379" s="590"/>
      <c r="K379" s="590"/>
      <c r="L379" s="590"/>
      <c r="M379" s="590"/>
      <c r="N379" s="589"/>
      <c r="O379" s="78"/>
      <c r="P379" s="166"/>
      <c r="Q379" s="166"/>
      <c r="R379" s="166"/>
    </row>
    <row r="380" spans="1:18" ht="18" customHeight="1" x14ac:dyDescent="0.25">
      <c r="A380" s="503"/>
      <c r="B380" s="333"/>
      <c r="C380" s="334"/>
      <c r="D380" s="91">
        <f>D381+D383+D385</f>
        <v>14058.82</v>
      </c>
      <c r="E380" s="334"/>
      <c r="F380" s="334"/>
      <c r="G380" s="546"/>
      <c r="H380" s="75"/>
      <c r="I380" s="590"/>
      <c r="J380" s="590"/>
      <c r="K380" s="590"/>
      <c r="L380" s="590"/>
      <c r="M380" s="590"/>
      <c r="N380" s="589"/>
      <c r="O380" s="78"/>
      <c r="P380" s="166"/>
      <c r="Q380" s="166"/>
      <c r="R380" s="166"/>
    </row>
    <row r="381" spans="1:18" ht="26.25" customHeight="1" x14ac:dyDescent="0.25">
      <c r="A381" s="860"/>
      <c r="B381" s="703" t="s">
        <v>508</v>
      </c>
      <c r="C381" s="628">
        <v>2240</v>
      </c>
      <c r="D381" s="378">
        <v>3000</v>
      </c>
      <c r="E381" s="667" t="s">
        <v>220</v>
      </c>
      <c r="F381" s="628" t="s">
        <v>423</v>
      </c>
      <c r="G381" s="866"/>
      <c r="H381" s="75"/>
      <c r="I381" s="590"/>
      <c r="J381" s="590"/>
      <c r="K381" s="590"/>
      <c r="L381" s="590"/>
      <c r="M381" s="590"/>
      <c r="N381" s="589"/>
      <c r="O381" s="78"/>
      <c r="P381" s="166"/>
      <c r="Q381" s="166"/>
      <c r="R381" s="166"/>
    </row>
    <row r="382" spans="1:18" ht="31.5" customHeight="1" x14ac:dyDescent="0.25">
      <c r="A382" s="807"/>
      <c r="B382" s="704"/>
      <c r="C382" s="629"/>
      <c r="D382" s="318" t="s">
        <v>575</v>
      </c>
      <c r="E382" s="668"/>
      <c r="F382" s="629"/>
      <c r="G382" s="867"/>
      <c r="H382" s="75"/>
      <c r="I382" s="590"/>
      <c r="J382" s="590"/>
      <c r="K382" s="590"/>
      <c r="L382" s="590"/>
      <c r="M382" s="590"/>
      <c r="N382" s="589"/>
      <c r="O382" s="78"/>
      <c r="P382" s="166"/>
      <c r="Q382" s="166"/>
      <c r="R382" s="166"/>
    </row>
    <row r="383" spans="1:18" ht="19.5" customHeight="1" x14ac:dyDescent="0.25">
      <c r="A383" s="806"/>
      <c r="B383" s="744" t="s">
        <v>509</v>
      </c>
      <c r="C383" s="628">
        <v>2240</v>
      </c>
      <c r="D383" s="378">
        <v>3000</v>
      </c>
      <c r="E383" s="667" t="s">
        <v>22</v>
      </c>
      <c r="F383" s="628" t="s">
        <v>423</v>
      </c>
      <c r="G383" s="866"/>
      <c r="H383" s="75"/>
      <c r="I383" s="590"/>
      <c r="J383" s="590"/>
      <c r="K383" s="590"/>
      <c r="L383" s="590"/>
      <c r="M383" s="590"/>
      <c r="N383" s="589"/>
      <c r="O383" s="78"/>
      <c r="P383" s="166"/>
      <c r="Q383" s="166"/>
      <c r="R383" s="166"/>
    </row>
    <row r="384" spans="1:18" ht="21" customHeight="1" x14ac:dyDescent="0.25">
      <c r="A384" s="807"/>
      <c r="B384" s="745"/>
      <c r="C384" s="629"/>
      <c r="D384" s="318" t="s">
        <v>575</v>
      </c>
      <c r="E384" s="668"/>
      <c r="F384" s="629"/>
      <c r="G384" s="867"/>
      <c r="H384" s="75"/>
      <c r="I384" s="590"/>
      <c r="J384" s="590"/>
      <c r="K384" s="590"/>
      <c r="L384" s="590"/>
      <c r="M384" s="590"/>
      <c r="N384" s="589"/>
      <c r="O384" s="78"/>
      <c r="P384" s="166"/>
      <c r="Q384" s="166"/>
      <c r="R384" s="166"/>
    </row>
    <row r="385" spans="1:18" ht="26.25" customHeight="1" x14ac:dyDescent="0.25">
      <c r="A385" s="806"/>
      <c r="B385" s="703" t="s">
        <v>510</v>
      </c>
      <c r="C385" s="628">
        <v>2240</v>
      </c>
      <c r="D385" s="413">
        <f>7490.86+567.96</f>
        <v>8058.82</v>
      </c>
      <c r="E385" s="667" t="s">
        <v>22</v>
      </c>
      <c r="F385" s="628" t="s">
        <v>423</v>
      </c>
      <c r="G385" s="866"/>
      <c r="H385" s="75"/>
      <c r="I385" s="590"/>
      <c r="J385" s="590"/>
      <c r="K385" s="590"/>
      <c r="L385" s="590"/>
      <c r="M385" s="590"/>
      <c r="N385" s="589"/>
      <c r="O385" s="78"/>
      <c r="P385" s="166"/>
      <c r="Q385" s="166"/>
      <c r="R385" s="166"/>
    </row>
    <row r="386" spans="1:18" ht="18" customHeight="1" x14ac:dyDescent="0.25">
      <c r="A386" s="807"/>
      <c r="B386" s="704"/>
      <c r="C386" s="629"/>
      <c r="D386" s="318" t="s">
        <v>576</v>
      </c>
      <c r="E386" s="668"/>
      <c r="F386" s="629"/>
      <c r="G386" s="867"/>
      <c r="H386" s="75"/>
      <c r="I386" s="590"/>
      <c r="J386" s="590"/>
      <c r="K386" s="590"/>
      <c r="L386" s="590"/>
      <c r="M386" s="590"/>
      <c r="N386" s="589"/>
      <c r="O386" s="78"/>
      <c r="P386" s="166"/>
      <c r="Q386" s="166"/>
      <c r="R386" s="166"/>
    </row>
    <row r="387" spans="1:18" ht="26.25" customHeight="1" x14ac:dyDescent="0.25">
      <c r="A387" s="547"/>
      <c r="B387" s="333"/>
      <c r="C387" s="334"/>
      <c r="D387" s="91">
        <f>D388+D390</f>
        <v>49988.700000000004</v>
      </c>
      <c r="E387" s="334"/>
      <c r="F387" s="334"/>
      <c r="G387" s="546"/>
      <c r="H387" s="75"/>
      <c r="I387" s="590"/>
      <c r="J387" s="590"/>
      <c r="K387" s="590"/>
      <c r="L387" s="590"/>
      <c r="M387" s="590"/>
      <c r="N387" s="589"/>
      <c r="O387" s="78"/>
      <c r="P387" s="166"/>
      <c r="Q387" s="166"/>
      <c r="R387" s="166"/>
    </row>
    <row r="388" spans="1:18" ht="15" customHeight="1" x14ac:dyDescent="0.25">
      <c r="A388" s="806"/>
      <c r="B388" s="703" t="s">
        <v>511</v>
      </c>
      <c r="C388" s="628">
        <v>2240</v>
      </c>
      <c r="D388" s="378">
        <f>30000-9600-567.96-5400</f>
        <v>14432.04</v>
      </c>
      <c r="E388" s="667" t="s">
        <v>22</v>
      </c>
      <c r="F388" s="628" t="s">
        <v>423</v>
      </c>
      <c r="G388" s="866"/>
      <c r="H388" s="75"/>
      <c r="I388" s="590"/>
      <c r="J388" s="590"/>
      <c r="K388" s="590"/>
      <c r="L388" s="590"/>
      <c r="M388" s="590"/>
      <c r="N388" s="589"/>
      <c r="O388" s="78"/>
      <c r="P388" s="166"/>
      <c r="Q388" s="166"/>
      <c r="R388" s="166"/>
    </row>
    <row r="389" spans="1:18" ht="24" customHeight="1" x14ac:dyDescent="0.25">
      <c r="A389" s="807"/>
      <c r="B389" s="704"/>
      <c r="C389" s="629"/>
      <c r="D389" s="318" t="s">
        <v>577</v>
      </c>
      <c r="E389" s="668"/>
      <c r="F389" s="629"/>
      <c r="G389" s="867"/>
      <c r="H389" s="75"/>
      <c r="I389" s="590"/>
      <c r="J389" s="590"/>
      <c r="K389" s="590"/>
      <c r="L389" s="590"/>
      <c r="M389" s="590"/>
      <c r="N389" s="589"/>
      <c r="O389" s="78"/>
      <c r="P389" s="166"/>
      <c r="Q389" s="166"/>
      <c r="R389" s="166"/>
    </row>
    <row r="390" spans="1:18" ht="34.5" customHeight="1" x14ac:dyDescent="0.25">
      <c r="A390" s="806"/>
      <c r="B390" s="703" t="s">
        <v>634</v>
      </c>
      <c r="C390" s="628">
        <v>2240</v>
      </c>
      <c r="D390" s="413">
        <v>35556.660000000003</v>
      </c>
      <c r="E390" s="667" t="s">
        <v>22</v>
      </c>
      <c r="F390" s="628" t="s">
        <v>423</v>
      </c>
      <c r="G390" s="866"/>
      <c r="H390" s="75"/>
      <c r="I390" s="590"/>
      <c r="J390" s="590"/>
      <c r="K390" s="590"/>
      <c r="L390" s="590"/>
      <c r="M390" s="590"/>
      <c r="N390" s="589"/>
      <c r="O390" s="78"/>
      <c r="P390" s="166"/>
      <c r="Q390" s="166"/>
      <c r="R390" s="166"/>
    </row>
    <row r="391" spans="1:18" ht="26.25" customHeight="1" x14ac:dyDescent="0.25">
      <c r="A391" s="807"/>
      <c r="B391" s="704"/>
      <c r="C391" s="629"/>
      <c r="D391" s="318" t="s">
        <v>197</v>
      </c>
      <c r="E391" s="668"/>
      <c r="F391" s="629"/>
      <c r="G391" s="867"/>
      <c r="H391" s="75"/>
      <c r="I391" s="590"/>
      <c r="J391" s="590"/>
      <c r="K391" s="590"/>
      <c r="L391" s="590"/>
      <c r="M391" s="590"/>
      <c r="N391" s="589"/>
      <c r="O391" s="78"/>
      <c r="P391" s="166"/>
      <c r="Q391" s="166"/>
      <c r="R391" s="166"/>
    </row>
    <row r="392" spans="1:18" ht="17.25" customHeight="1" x14ac:dyDescent="0.25">
      <c r="A392" s="547"/>
      <c r="B392" s="333"/>
      <c r="C392" s="334"/>
      <c r="D392" s="548">
        <f>D393+D395</f>
        <v>29296.799999999999</v>
      </c>
      <c r="E392" s="334"/>
      <c r="F392" s="334"/>
      <c r="G392" s="546"/>
      <c r="H392" s="75"/>
      <c r="I392" s="590"/>
      <c r="J392" s="590"/>
      <c r="K392" s="590"/>
      <c r="L392" s="590"/>
      <c r="M392" s="590"/>
      <c r="N392" s="589"/>
      <c r="O392" s="78"/>
      <c r="P392" s="166"/>
      <c r="Q392" s="166"/>
      <c r="R392" s="166"/>
    </row>
    <row r="393" spans="1:18" ht="15" customHeight="1" x14ac:dyDescent="0.25">
      <c r="A393" s="806"/>
      <c r="B393" s="703" t="s">
        <v>512</v>
      </c>
      <c r="C393" s="628">
        <v>2240</v>
      </c>
      <c r="D393" s="388">
        <v>15000</v>
      </c>
      <c r="E393" s="667" t="s">
        <v>22</v>
      </c>
      <c r="F393" s="628" t="s">
        <v>423</v>
      </c>
      <c r="G393" s="866"/>
      <c r="H393" s="75"/>
      <c r="I393" s="591"/>
      <c r="J393" s="591"/>
      <c r="K393" s="591"/>
      <c r="L393" s="591"/>
      <c r="M393" s="591"/>
      <c r="N393" s="589"/>
      <c r="O393" s="78"/>
    </row>
    <row r="394" spans="1:18" ht="17.25" customHeight="1" x14ac:dyDescent="0.25">
      <c r="A394" s="807"/>
      <c r="B394" s="704"/>
      <c r="C394" s="629"/>
      <c r="D394" s="318" t="s">
        <v>554</v>
      </c>
      <c r="E394" s="668"/>
      <c r="F394" s="629"/>
      <c r="G394" s="867"/>
      <c r="H394" s="892"/>
      <c r="I394" s="892"/>
      <c r="J394" s="589"/>
      <c r="K394" s="589"/>
      <c r="L394" s="589"/>
      <c r="M394" s="592"/>
      <c r="N394" s="589"/>
      <c r="O394" s="78"/>
    </row>
    <row r="395" spans="1:18" ht="13.5" customHeight="1" x14ac:dyDescent="0.25">
      <c r="A395" s="806"/>
      <c r="B395" s="703" t="s">
        <v>512</v>
      </c>
      <c r="C395" s="628">
        <v>2240</v>
      </c>
      <c r="D395" s="378">
        <v>14296.8</v>
      </c>
      <c r="E395" s="667" t="s">
        <v>22</v>
      </c>
      <c r="F395" s="628" t="s">
        <v>423</v>
      </c>
      <c r="G395" s="866"/>
      <c r="H395" s="593"/>
      <c r="I395" s="593"/>
      <c r="J395" s="589"/>
      <c r="K395" s="589"/>
      <c r="L395" s="589"/>
      <c r="M395" s="592"/>
      <c r="N395" s="589"/>
      <c r="O395" s="78"/>
    </row>
    <row r="396" spans="1:18" ht="13.5" customHeight="1" x14ac:dyDescent="0.25">
      <c r="A396" s="807"/>
      <c r="B396" s="704"/>
      <c r="C396" s="629"/>
      <c r="D396" s="318" t="s">
        <v>578</v>
      </c>
      <c r="E396" s="668"/>
      <c r="F396" s="629"/>
      <c r="G396" s="867"/>
      <c r="H396" s="593"/>
      <c r="I396" s="593"/>
      <c r="J396" s="589"/>
      <c r="K396" s="589"/>
      <c r="L396" s="589"/>
      <c r="M396" s="592"/>
      <c r="N396" s="589"/>
      <c r="O396" s="78"/>
    </row>
    <row r="397" spans="1:18" ht="13.5" customHeight="1" x14ac:dyDescent="0.25">
      <c r="A397" s="547"/>
      <c r="B397" s="333"/>
      <c r="C397" s="334"/>
      <c r="D397" s="91">
        <f>D398</f>
        <v>8986.32</v>
      </c>
      <c r="E397" s="334"/>
      <c r="F397" s="334"/>
      <c r="G397" s="546"/>
      <c r="H397" s="593"/>
      <c r="I397" s="593"/>
      <c r="J397" s="589"/>
      <c r="K397" s="589"/>
      <c r="L397" s="589"/>
      <c r="M397" s="592"/>
      <c r="N397" s="589"/>
      <c r="O397" s="78"/>
    </row>
    <row r="398" spans="1:18" ht="15" customHeight="1" x14ac:dyDescent="0.25">
      <c r="A398" s="806"/>
      <c r="B398" s="703" t="s">
        <v>513</v>
      </c>
      <c r="C398" s="628">
        <v>2240</v>
      </c>
      <c r="D398" s="378">
        <v>8986.32</v>
      </c>
      <c r="E398" s="667" t="s">
        <v>22</v>
      </c>
      <c r="F398" s="628" t="s">
        <v>423</v>
      </c>
      <c r="G398" s="866"/>
      <c r="H398" s="461"/>
      <c r="I398" s="461"/>
      <c r="J398" s="78"/>
      <c r="K398" s="78"/>
      <c r="L398" s="78"/>
      <c r="M398" s="66"/>
      <c r="N398" s="78"/>
      <c r="O398" s="78"/>
    </row>
    <row r="399" spans="1:18" ht="26.25" customHeight="1" x14ac:dyDescent="0.25">
      <c r="A399" s="807"/>
      <c r="B399" s="704"/>
      <c r="C399" s="629"/>
      <c r="D399" s="318" t="s">
        <v>272</v>
      </c>
      <c r="E399" s="668"/>
      <c r="F399" s="629"/>
      <c r="G399" s="867"/>
      <c r="H399" s="461"/>
      <c r="I399" s="461"/>
      <c r="J399" s="78"/>
      <c r="K399" s="78"/>
      <c r="L399" s="78"/>
      <c r="M399" s="66"/>
      <c r="N399" s="78"/>
      <c r="O399" s="78"/>
    </row>
    <row r="400" spans="1:18" ht="16.5" customHeight="1" x14ac:dyDescent="0.25">
      <c r="A400" s="547"/>
      <c r="B400" s="333"/>
      <c r="C400" s="334"/>
      <c r="D400" s="91">
        <f>D401</f>
        <v>25000</v>
      </c>
      <c r="E400" s="334"/>
      <c r="F400" s="334"/>
      <c r="G400" s="546"/>
      <c r="H400" s="461"/>
      <c r="I400" s="461"/>
      <c r="J400" s="78"/>
      <c r="K400" s="78"/>
      <c r="L400" s="78"/>
      <c r="M400" s="66"/>
      <c r="N400" s="78"/>
      <c r="O400" s="78"/>
    </row>
    <row r="401" spans="1:15" ht="20.25" customHeight="1" x14ac:dyDescent="0.25">
      <c r="A401" s="806"/>
      <c r="B401" s="703" t="s">
        <v>514</v>
      </c>
      <c r="C401" s="628">
        <v>2240</v>
      </c>
      <c r="D401" s="378">
        <v>25000</v>
      </c>
      <c r="E401" s="667" t="s">
        <v>22</v>
      </c>
      <c r="F401" s="628" t="s">
        <v>423</v>
      </c>
      <c r="G401" s="866"/>
      <c r="H401" s="461"/>
      <c r="I401" s="461"/>
      <c r="J401" s="78"/>
      <c r="K401" s="78"/>
      <c r="L401" s="78"/>
      <c r="M401" s="66"/>
      <c r="N401" s="78"/>
      <c r="O401" s="78"/>
    </row>
    <row r="402" spans="1:15" ht="36" customHeight="1" x14ac:dyDescent="0.25">
      <c r="A402" s="807"/>
      <c r="B402" s="704"/>
      <c r="C402" s="629"/>
      <c r="D402" s="318" t="s">
        <v>579</v>
      </c>
      <c r="E402" s="668"/>
      <c r="F402" s="629"/>
      <c r="G402" s="867"/>
      <c r="H402" s="461"/>
      <c r="I402" s="461"/>
      <c r="J402" s="78"/>
      <c r="K402" s="78"/>
      <c r="L402" s="78"/>
      <c r="M402" s="66"/>
      <c r="N402" s="78"/>
      <c r="O402" s="78"/>
    </row>
    <row r="403" spans="1:15" ht="18" customHeight="1" x14ac:dyDescent="0.25">
      <c r="A403" s="549"/>
      <c r="B403" s="729" t="s">
        <v>2</v>
      </c>
      <c r="C403" s="730"/>
      <c r="D403" s="12">
        <f>D404+D406</f>
        <v>17292</v>
      </c>
      <c r="E403" s="13"/>
      <c r="F403" s="13"/>
      <c r="G403" s="476"/>
    </row>
    <row r="404" spans="1:15" ht="21" customHeight="1" x14ac:dyDescent="0.25">
      <c r="A404" s="806"/>
      <c r="B404" s="703" t="s">
        <v>529</v>
      </c>
      <c r="C404" s="628">
        <v>2240</v>
      </c>
      <c r="D404" s="315">
        <v>16692</v>
      </c>
      <c r="E404" s="667" t="s">
        <v>22</v>
      </c>
      <c r="F404" s="628" t="s">
        <v>423</v>
      </c>
      <c r="G404" s="866"/>
      <c r="H404" s="4"/>
      <c r="I404" s="4"/>
      <c r="J404" s="4"/>
    </row>
    <row r="405" spans="1:15" ht="19.5" customHeight="1" x14ac:dyDescent="0.25">
      <c r="A405" s="807"/>
      <c r="B405" s="704"/>
      <c r="C405" s="629"/>
      <c r="D405" s="318" t="s">
        <v>200</v>
      </c>
      <c r="E405" s="668"/>
      <c r="F405" s="629"/>
      <c r="G405" s="867"/>
    </row>
    <row r="406" spans="1:15" ht="18.75" customHeight="1" x14ac:dyDescent="0.25">
      <c r="A406" s="870"/>
      <c r="B406" s="703" t="s">
        <v>515</v>
      </c>
      <c r="C406" s="628">
        <v>2240</v>
      </c>
      <c r="D406" s="378">
        <v>600</v>
      </c>
      <c r="E406" s="667" t="s">
        <v>22</v>
      </c>
      <c r="F406" s="628" t="s">
        <v>423</v>
      </c>
      <c r="G406" s="866"/>
    </row>
    <row r="407" spans="1:15" ht="69.75" customHeight="1" x14ac:dyDescent="0.25">
      <c r="A407" s="871"/>
      <c r="B407" s="704"/>
      <c r="C407" s="629"/>
      <c r="D407" s="316" t="s">
        <v>580</v>
      </c>
      <c r="E407" s="668"/>
      <c r="F407" s="629"/>
      <c r="G407" s="867"/>
    </row>
    <row r="408" spans="1:15" ht="15.75" customHeight="1" x14ac:dyDescent="0.25">
      <c r="A408" s="550"/>
      <c r="B408" s="725" t="s">
        <v>83</v>
      </c>
      <c r="C408" s="726"/>
      <c r="D408" s="91">
        <f>D409+D411</f>
        <v>29400</v>
      </c>
      <c r="E408" s="515"/>
      <c r="F408" s="515"/>
      <c r="G408" s="516"/>
    </row>
    <row r="409" spans="1:15" ht="17.25" customHeight="1" x14ac:dyDescent="0.25">
      <c r="A409" s="895"/>
      <c r="B409" s="713" t="s">
        <v>516</v>
      </c>
      <c r="C409" s="897">
        <v>2240</v>
      </c>
      <c r="D409" s="378">
        <f>14000+5400</f>
        <v>19400</v>
      </c>
      <c r="E409" s="667" t="s">
        <v>22</v>
      </c>
      <c r="F409" s="628" t="s">
        <v>423</v>
      </c>
      <c r="G409" s="893"/>
    </row>
    <row r="410" spans="1:15" ht="14.25" customHeight="1" x14ac:dyDescent="0.25">
      <c r="A410" s="896"/>
      <c r="B410" s="714"/>
      <c r="C410" s="898"/>
      <c r="D410" s="318" t="s">
        <v>581</v>
      </c>
      <c r="E410" s="668"/>
      <c r="F410" s="629"/>
      <c r="G410" s="894"/>
    </row>
    <row r="411" spans="1:15" ht="23.25" customHeight="1" x14ac:dyDescent="0.25">
      <c r="A411" s="895"/>
      <c r="B411" s="713" t="s">
        <v>427</v>
      </c>
      <c r="C411" s="897">
        <v>2240</v>
      </c>
      <c r="D411" s="378">
        <v>10000</v>
      </c>
      <c r="E411" s="667" t="s">
        <v>22</v>
      </c>
      <c r="F411" s="628" t="s">
        <v>423</v>
      </c>
      <c r="G411" s="893"/>
    </row>
    <row r="412" spans="1:15" ht="20.25" customHeight="1" x14ac:dyDescent="0.25">
      <c r="A412" s="896"/>
      <c r="B412" s="714"/>
      <c r="C412" s="898"/>
      <c r="D412" s="318" t="s">
        <v>582</v>
      </c>
      <c r="E412" s="668"/>
      <c r="F412" s="629"/>
      <c r="G412" s="894"/>
    </row>
    <row r="413" spans="1:15" ht="17.25" customHeight="1" x14ac:dyDescent="0.25">
      <c r="A413" s="709" t="s">
        <v>87</v>
      </c>
      <c r="B413" s="709"/>
      <c r="C413" s="710"/>
      <c r="D413" s="91">
        <f>D414</f>
        <v>8100</v>
      </c>
      <c r="E413" s="515"/>
      <c r="F413" s="515"/>
      <c r="G413" s="516"/>
    </row>
    <row r="414" spans="1:15" ht="12" customHeight="1" x14ac:dyDescent="0.25">
      <c r="A414" s="889"/>
      <c r="B414" s="713" t="s">
        <v>517</v>
      </c>
      <c r="C414" s="628">
        <v>2240</v>
      </c>
      <c r="D414" s="378">
        <v>8100</v>
      </c>
      <c r="E414" s="667" t="s">
        <v>22</v>
      </c>
      <c r="F414" s="628" t="s">
        <v>423</v>
      </c>
      <c r="G414" s="866"/>
    </row>
    <row r="415" spans="1:15" ht="21.75" customHeight="1" x14ac:dyDescent="0.25">
      <c r="A415" s="890"/>
      <c r="B415" s="714"/>
      <c r="C415" s="629"/>
      <c r="D415" s="316" t="s">
        <v>583</v>
      </c>
      <c r="E415" s="668"/>
      <c r="F415" s="629"/>
      <c r="G415" s="867"/>
    </row>
    <row r="416" spans="1:15" ht="14.25" customHeight="1" thickBot="1" x14ac:dyDescent="0.3">
      <c r="A416" s="489"/>
      <c r="B416" s="885" t="s">
        <v>16</v>
      </c>
      <c r="C416" s="886"/>
      <c r="D416" s="524">
        <f>SUM(D316+D344+D347+D350+D360+D403+D408+D413+D369+D321+D357+D377+D380+D387+D392+D397+D400+D374)</f>
        <v>413494</v>
      </c>
      <c r="E416" s="533"/>
      <c r="F416" s="533"/>
      <c r="G416" s="534"/>
    </row>
    <row r="417" spans="1:7" ht="18.75" customHeight="1" thickBot="1" x14ac:dyDescent="0.3">
      <c r="A417" s="877"/>
      <c r="B417" s="881" t="s">
        <v>17</v>
      </c>
      <c r="C417" s="899">
        <v>2250</v>
      </c>
      <c r="D417" s="551">
        <f>D432</f>
        <v>15000</v>
      </c>
      <c r="E417" s="901">
        <v>15000</v>
      </c>
      <c r="F417" s="903"/>
      <c r="G417" s="905"/>
    </row>
    <row r="418" spans="1:7" ht="21.75" customHeight="1" thickBot="1" x14ac:dyDescent="0.3">
      <c r="A418" s="878"/>
      <c r="B418" s="882"/>
      <c r="C418" s="900"/>
      <c r="D418" s="552" t="s">
        <v>600</v>
      </c>
      <c r="E418" s="902"/>
      <c r="F418" s="904"/>
      <c r="G418" s="906"/>
    </row>
    <row r="419" spans="1:7" ht="18.75" customHeight="1" x14ac:dyDescent="0.25">
      <c r="A419" s="494"/>
      <c r="B419" s="553" t="s">
        <v>17</v>
      </c>
      <c r="C419" s="491">
        <v>2250</v>
      </c>
      <c r="D419" s="490">
        <f>D432</f>
        <v>15000</v>
      </c>
      <c r="E419" s="554"/>
      <c r="F419" s="554"/>
      <c r="G419" s="555"/>
    </row>
    <row r="420" spans="1:7" ht="15" customHeight="1" x14ac:dyDescent="0.25">
      <c r="A420" s="806"/>
      <c r="B420" s="703" t="s">
        <v>532</v>
      </c>
      <c r="C420" s="705">
        <v>2250</v>
      </c>
      <c r="D420" s="315">
        <f>5000-4676.52</f>
        <v>323.47999999999956</v>
      </c>
      <c r="E420" s="667" t="s">
        <v>22</v>
      </c>
      <c r="F420" s="628" t="s">
        <v>423</v>
      </c>
      <c r="G420" s="907"/>
    </row>
    <row r="421" spans="1:7" ht="30" customHeight="1" x14ac:dyDescent="0.25">
      <c r="A421" s="807"/>
      <c r="B421" s="704"/>
      <c r="C421" s="706"/>
      <c r="D421" s="413" t="s">
        <v>620</v>
      </c>
      <c r="E421" s="668"/>
      <c r="F421" s="629"/>
      <c r="G421" s="908"/>
    </row>
    <row r="422" spans="1:7" ht="14.25" customHeight="1" x14ac:dyDescent="0.25">
      <c r="A422" s="806"/>
      <c r="B422" s="703" t="s">
        <v>626</v>
      </c>
      <c r="C422" s="705">
        <v>2250</v>
      </c>
      <c r="D422" s="413">
        <v>4676.5200000000004</v>
      </c>
      <c r="E422" s="667" t="s">
        <v>22</v>
      </c>
      <c r="F422" s="628" t="s">
        <v>423</v>
      </c>
      <c r="G422" s="907"/>
    </row>
    <row r="423" spans="1:7" ht="14.25" customHeight="1" x14ac:dyDescent="0.25">
      <c r="A423" s="807"/>
      <c r="B423" s="704"/>
      <c r="C423" s="706"/>
      <c r="D423" s="413" t="s">
        <v>621</v>
      </c>
      <c r="E423" s="668"/>
      <c r="F423" s="629"/>
      <c r="G423" s="908"/>
    </row>
    <row r="424" spans="1:7" ht="12" customHeight="1" x14ac:dyDescent="0.25">
      <c r="A424" s="806"/>
      <c r="B424" s="703" t="s">
        <v>533</v>
      </c>
      <c r="C424" s="705">
        <v>2250</v>
      </c>
      <c r="D424" s="315">
        <f>5000-649</f>
        <v>4351</v>
      </c>
      <c r="E424" s="667" t="s">
        <v>22</v>
      </c>
      <c r="F424" s="628" t="s">
        <v>423</v>
      </c>
      <c r="G424" s="907"/>
    </row>
    <row r="425" spans="1:7" ht="13.5" customHeight="1" x14ac:dyDescent="0.25">
      <c r="A425" s="807"/>
      <c r="B425" s="704"/>
      <c r="C425" s="706"/>
      <c r="D425" s="413" t="s">
        <v>622</v>
      </c>
      <c r="E425" s="668"/>
      <c r="F425" s="629"/>
      <c r="G425" s="908"/>
    </row>
    <row r="426" spans="1:7" ht="13.5" customHeight="1" x14ac:dyDescent="0.25">
      <c r="A426" s="806"/>
      <c r="B426" s="703" t="s">
        <v>627</v>
      </c>
      <c r="C426" s="705">
        <v>2250</v>
      </c>
      <c r="D426" s="420">
        <v>649</v>
      </c>
      <c r="E426" s="667" t="s">
        <v>22</v>
      </c>
      <c r="F426" s="628" t="s">
        <v>423</v>
      </c>
      <c r="G426" s="907"/>
    </row>
    <row r="427" spans="1:7" ht="13.5" customHeight="1" x14ac:dyDescent="0.25">
      <c r="A427" s="807"/>
      <c r="B427" s="704"/>
      <c r="C427" s="706"/>
      <c r="D427" s="464" t="s">
        <v>623</v>
      </c>
      <c r="E427" s="668"/>
      <c r="F427" s="629"/>
      <c r="G427" s="908"/>
    </row>
    <row r="428" spans="1:7" ht="13.5" customHeight="1" x14ac:dyDescent="0.25">
      <c r="A428" s="806"/>
      <c r="B428" s="703" t="s">
        <v>534</v>
      </c>
      <c r="C428" s="705">
        <v>2250</v>
      </c>
      <c r="D428" s="420">
        <f>5000-360</f>
        <v>4640</v>
      </c>
      <c r="E428" s="667" t="s">
        <v>22</v>
      </c>
      <c r="F428" s="628" t="s">
        <v>423</v>
      </c>
      <c r="G428" s="907"/>
    </row>
    <row r="429" spans="1:7" ht="13.5" customHeight="1" x14ac:dyDescent="0.25">
      <c r="A429" s="807"/>
      <c r="B429" s="704"/>
      <c r="C429" s="706"/>
      <c r="D429" s="413" t="s">
        <v>624</v>
      </c>
      <c r="E429" s="668"/>
      <c r="F429" s="629"/>
      <c r="G429" s="908"/>
    </row>
    <row r="430" spans="1:7" ht="13.5" customHeight="1" x14ac:dyDescent="0.25">
      <c r="A430" s="806"/>
      <c r="B430" s="703" t="s">
        <v>534</v>
      </c>
      <c r="C430" s="705">
        <v>2250</v>
      </c>
      <c r="D430" s="420">
        <v>360</v>
      </c>
      <c r="E430" s="667" t="s">
        <v>22</v>
      </c>
      <c r="F430" s="628" t="s">
        <v>423</v>
      </c>
      <c r="G430" s="907"/>
    </row>
    <row r="431" spans="1:7" ht="13.5" customHeight="1" x14ac:dyDescent="0.25">
      <c r="A431" s="807"/>
      <c r="B431" s="704"/>
      <c r="C431" s="706"/>
      <c r="D431" s="464" t="s">
        <v>625</v>
      </c>
      <c r="E431" s="668"/>
      <c r="F431" s="629"/>
      <c r="G431" s="908"/>
    </row>
    <row r="432" spans="1:7" ht="19.5" customHeight="1" thickBot="1" x14ac:dyDescent="0.3">
      <c r="A432" s="556"/>
      <c r="B432" s="885" t="s">
        <v>0</v>
      </c>
      <c r="C432" s="886"/>
      <c r="D432" s="524">
        <f>D420+D424+D428+D422+D426+D430</f>
        <v>15000</v>
      </c>
      <c r="E432" s="557"/>
      <c r="F432" s="558"/>
      <c r="G432" s="559"/>
    </row>
    <row r="433" spans="1:9" ht="18.75" customHeight="1" thickBot="1" x14ac:dyDescent="0.3">
      <c r="A433" s="877"/>
      <c r="B433" s="881" t="s">
        <v>18</v>
      </c>
      <c r="C433" s="899">
        <v>2270</v>
      </c>
      <c r="D433" s="560">
        <f>D440+D456+D466</f>
        <v>1515445</v>
      </c>
      <c r="E433" s="901">
        <f>E435+E441+E457</f>
        <v>1515445</v>
      </c>
      <c r="F433" s="903"/>
      <c r="G433" s="905"/>
    </row>
    <row r="434" spans="1:9" ht="28.5" customHeight="1" thickBot="1" x14ac:dyDescent="0.3">
      <c r="A434" s="878"/>
      <c r="B434" s="882"/>
      <c r="C434" s="900"/>
      <c r="D434" s="561" t="s">
        <v>599</v>
      </c>
      <c r="E434" s="902"/>
      <c r="F434" s="904"/>
      <c r="G434" s="906"/>
    </row>
    <row r="435" spans="1:9" ht="18.75" customHeight="1" x14ac:dyDescent="0.25">
      <c r="A435" s="494"/>
      <c r="B435" s="562" t="s">
        <v>19</v>
      </c>
      <c r="C435" s="563">
        <v>2272</v>
      </c>
      <c r="D435" s="490">
        <f>D436+D438</f>
        <v>94042</v>
      </c>
      <c r="E435" s="564">
        <v>94042</v>
      </c>
      <c r="F435" s="6"/>
      <c r="G435" s="512"/>
    </row>
    <row r="436" spans="1:9" ht="14.25" customHeight="1" x14ac:dyDescent="0.25">
      <c r="A436" s="806"/>
      <c r="B436" s="663" t="s">
        <v>456</v>
      </c>
      <c r="C436" s="665">
        <v>2272</v>
      </c>
      <c r="D436" s="315">
        <f>56042-6142</f>
        <v>49900</v>
      </c>
      <c r="E436" s="667" t="s">
        <v>22</v>
      </c>
      <c r="F436" s="628" t="s">
        <v>423</v>
      </c>
      <c r="G436" s="695"/>
      <c r="H436" s="59"/>
    </row>
    <row r="437" spans="1:9" ht="20.25" customHeight="1" x14ac:dyDescent="0.25">
      <c r="A437" s="807"/>
      <c r="B437" s="664"/>
      <c r="C437" s="666"/>
      <c r="D437" s="315" t="s">
        <v>585</v>
      </c>
      <c r="E437" s="668"/>
      <c r="F437" s="629"/>
      <c r="G437" s="696"/>
      <c r="H437" s="59"/>
    </row>
    <row r="438" spans="1:9" ht="14.25" customHeight="1" x14ac:dyDescent="0.25">
      <c r="A438" s="806"/>
      <c r="B438" s="663" t="s">
        <v>455</v>
      </c>
      <c r="C438" s="665">
        <v>2272</v>
      </c>
      <c r="D438" s="315">
        <f>38000+6142</f>
        <v>44142</v>
      </c>
      <c r="E438" s="667" t="s">
        <v>22</v>
      </c>
      <c r="F438" s="628" t="s">
        <v>423</v>
      </c>
      <c r="G438" s="695"/>
      <c r="H438" s="59"/>
    </row>
    <row r="439" spans="1:9" ht="20.25" customHeight="1" x14ac:dyDescent="0.25">
      <c r="A439" s="807"/>
      <c r="B439" s="664"/>
      <c r="C439" s="666"/>
      <c r="D439" s="315" t="s">
        <v>586</v>
      </c>
      <c r="E439" s="668"/>
      <c r="F439" s="629"/>
      <c r="G439" s="696"/>
      <c r="H439" s="59"/>
    </row>
    <row r="440" spans="1:9" ht="17.25" customHeight="1" x14ac:dyDescent="0.25">
      <c r="A440" s="806"/>
      <c r="B440" s="909" t="s">
        <v>338</v>
      </c>
      <c r="C440" s="910"/>
      <c r="D440" s="565">
        <f>D435</f>
        <v>94042</v>
      </c>
      <c r="E440" s="566"/>
      <c r="F440" s="567"/>
      <c r="G440" s="568"/>
    </row>
    <row r="441" spans="1:9" ht="17.25" customHeight="1" x14ac:dyDescent="0.25">
      <c r="A441" s="807"/>
      <c r="B441" s="569" t="s">
        <v>56</v>
      </c>
      <c r="C441" s="570">
        <v>2273</v>
      </c>
      <c r="D441" s="12">
        <f>D444+D446+D442+D448+D450+D452+D454</f>
        <v>814857</v>
      </c>
      <c r="E441" s="571">
        <v>814857</v>
      </c>
      <c r="F441" s="572"/>
      <c r="G441" s="573"/>
    </row>
    <row r="442" spans="1:9" ht="15.75" customHeight="1" x14ac:dyDescent="0.25">
      <c r="A442" s="806"/>
      <c r="B442" s="663" t="s">
        <v>49</v>
      </c>
      <c r="C442" s="665">
        <v>2273</v>
      </c>
      <c r="D442" s="315">
        <v>510600</v>
      </c>
      <c r="E442" s="667" t="s">
        <v>222</v>
      </c>
      <c r="F442" s="628" t="s">
        <v>423</v>
      </c>
      <c r="G442" s="654" t="s">
        <v>185</v>
      </c>
      <c r="I442" s="60"/>
    </row>
    <row r="443" spans="1:9" ht="12" customHeight="1" x14ac:dyDescent="0.25">
      <c r="A443" s="807"/>
      <c r="B443" s="664"/>
      <c r="C443" s="666"/>
      <c r="D443" s="315" t="s">
        <v>422</v>
      </c>
      <c r="E443" s="668"/>
      <c r="F443" s="629"/>
      <c r="G443" s="655"/>
      <c r="I443" s="59"/>
    </row>
    <row r="444" spans="1:9" ht="12" customHeight="1" x14ac:dyDescent="0.25">
      <c r="A444" s="806"/>
      <c r="B444" s="663" t="s">
        <v>474</v>
      </c>
      <c r="C444" s="659">
        <v>2273</v>
      </c>
      <c r="D444" s="315">
        <v>184700</v>
      </c>
      <c r="E444" s="667" t="s">
        <v>22</v>
      </c>
      <c r="F444" s="628" t="s">
        <v>423</v>
      </c>
      <c r="G444" s="654"/>
      <c r="I444" s="59"/>
    </row>
    <row r="445" spans="1:9" ht="19.5" customHeight="1" x14ac:dyDescent="0.25">
      <c r="A445" s="807"/>
      <c r="B445" s="664"/>
      <c r="C445" s="660"/>
      <c r="D445" s="315" t="s">
        <v>587</v>
      </c>
      <c r="E445" s="668"/>
      <c r="F445" s="629"/>
      <c r="G445" s="655"/>
      <c r="I445" s="59"/>
    </row>
    <row r="446" spans="1:9" ht="21" customHeight="1" x14ac:dyDescent="0.25">
      <c r="A446" s="806"/>
      <c r="B446" s="663" t="s">
        <v>492</v>
      </c>
      <c r="C446" s="659">
        <v>2273</v>
      </c>
      <c r="D446" s="315">
        <v>5000</v>
      </c>
      <c r="E446" s="667" t="s">
        <v>22</v>
      </c>
      <c r="F446" s="628" t="s">
        <v>423</v>
      </c>
      <c r="G446" s="654"/>
      <c r="I446" s="59"/>
    </row>
    <row r="447" spans="1:9" ht="21.75" customHeight="1" x14ac:dyDescent="0.25">
      <c r="A447" s="807"/>
      <c r="B447" s="664"/>
      <c r="C447" s="660"/>
      <c r="D447" s="413" t="s">
        <v>584</v>
      </c>
      <c r="E447" s="668"/>
      <c r="F447" s="629"/>
      <c r="G447" s="655"/>
      <c r="I447" s="59"/>
    </row>
    <row r="448" spans="1:9" ht="15.75" customHeight="1" x14ac:dyDescent="0.25">
      <c r="A448" s="806"/>
      <c r="B448" s="663" t="s">
        <v>419</v>
      </c>
      <c r="C448" s="659">
        <v>2273</v>
      </c>
      <c r="D448" s="315">
        <v>64000</v>
      </c>
      <c r="E448" s="667" t="s">
        <v>22</v>
      </c>
      <c r="F448" s="628" t="s">
        <v>423</v>
      </c>
      <c r="G448" s="654"/>
      <c r="I448" s="59"/>
    </row>
    <row r="449" spans="1:9" ht="16.5" customHeight="1" x14ac:dyDescent="0.25">
      <c r="A449" s="807"/>
      <c r="B449" s="664"/>
      <c r="C449" s="660"/>
      <c r="D449" s="315" t="s">
        <v>421</v>
      </c>
      <c r="E449" s="668"/>
      <c r="F449" s="629"/>
      <c r="G449" s="655"/>
      <c r="I449" s="59"/>
    </row>
    <row r="450" spans="1:9" ht="15" customHeight="1" x14ac:dyDescent="0.25">
      <c r="A450" s="806"/>
      <c r="B450" s="663" t="s">
        <v>475</v>
      </c>
      <c r="C450" s="659">
        <v>2273</v>
      </c>
      <c r="D450" s="315">
        <f>10128.25</f>
        <v>10128.25</v>
      </c>
      <c r="E450" s="667" t="s">
        <v>22</v>
      </c>
      <c r="F450" s="628" t="s">
        <v>423</v>
      </c>
      <c r="G450" s="654"/>
      <c r="I450" s="59"/>
    </row>
    <row r="451" spans="1:9" ht="12.75" customHeight="1" x14ac:dyDescent="0.25">
      <c r="A451" s="807"/>
      <c r="B451" s="664"/>
      <c r="C451" s="660"/>
      <c r="D451" s="315" t="s">
        <v>420</v>
      </c>
      <c r="E451" s="668"/>
      <c r="F451" s="629"/>
      <c r="G451" s="655"/>
      <c r="I451" s="59"/>
    </row>
    <row r="452" spans="1:9" ht="18.75" customHeight="1" x14ac:dyDescent="0.25">
      <c r="A452" s="806"/>
      <c r="B452" s="663" t="s">
        <v>476</v>
      </c>
      <c r="C452" s="659">
        <v>2273</v>
      </c>
      <c r="D452" s="315">
        <v>32.159999999999997</v>
      </c>
      <c r="E452" s="667" t="s">
        <v>22</v>
      </c>
      <c r="F452" s="628" t="s">
        <v>423</v>
      </c>
      <c r="G452" s="654"/>
      <c r="I452" s="59"/>
    </row>
    <row r="453" spans="1:9" ht="26.25" customHeight="1" x14ac:dyDescent="0.25">
      <c r="A453" s="807"/>
      <c r="B453" s="664"/>
      <c r="C453" s="660"/>
      <c r="D453" s="319" t="s">
        <v>588</v>
      </c>
      <c r="E453" s="668"/>
      <c r="F453" s="629"/>
      <c r="G453" s="655"/>
      <c r="I453" s="59"/>
    </row>
    <row r="454" spans="1:9" ht="12.75" customHeight="1" x14ac:dyDescent="0.25">
      <c r="A454" s="806"/>
      <c r="B454" s="663" t="s">
        <v>414</v>
      </c>
      <c r="C454" s="665">
        <v>2274</v>
      </c>
      <c r="D454" s="319">
        <f>814857-774460.41</f>
        <v>40396.589999999967</v>
      </c>
      <c r="E454" s="667" t="s">
        <v>22</v>
      </c>
      <c r="F454" s="628" t="s">
        <v>423</v>
      </c>
      <c r="G454" s="654"/>
      <c r="I454" s="59"/>
    </row>
    <row r="455" spans="1:9" ht="12.75" customHeight="1" x14ac:dyDescent="0.25">
      <c r="A455" s="807"/>
      <c r="B455" s="664"/>
      <c r="C455" s="666"/>
      <c r="D455" s="319"/>
      <c r="E455" s="668"/>
      <c r="F455" s="629"/>
      <c r="G455" s="655"/>
      <c r="I455" s="59"/>
    </row>
    <row r="456" spans="1:9" ht="18.75" customHeight="1" x14ac:dyDescent="0.25">
      <c r="A456" s="913"/>
      <c r="B456" s="909" t="s">
        <v>337</v>
      </c>
      <c r="C456" s="910"/>
      <c r="D456" s="565">
        <f>D441</f>
        <v>814857</v>
      </c>
      <c r="E456" s="566"/>
      <c r="F456" s="567"/>
      <c r="G456" s="568"/>
    </row>
    <row r="457" spans="1:9" ht="21" customHeight="1" x14ac:dyDescent="0.25">
      <c r="A457" s="914"/>
      <c r="B457" s="569" t="s">
        <v>37</v>
      </c>
      <c r="C457" s="570">
        <v>2274</v>
      </c>
      <c r="D457" s="12">
        <f>D458+D460+D464+D462</f>
        <v>606546</v>
      </c>
      <c r="E457" s="574">
        <v>606546</v>
      </c>
      <c r="F457" s="572"/>
      <c r="G457" s="573"/>
    </row>
    <row r="458" spans="1:9" ht="15.75" customHeight="1" x14ac:dyDescent="0.25">
      <c r="A458" s="806"/>
      <c r="B458" s="663" t="s">
        <v>68</v>
      </c>
      <c r="C458" s="665">
        <v>2274</v>
      </c>
      <c r="D458" s="315">
        <v>327912</v>
      </c>
      <c r="E458" s="667" t="s">
        <v>222</v>
      </c>
      <c r="F458" s="628" t="s">
        <v>423</v>
      </c>
      <c r="G458" s="654" t="s">
        <v>416</v>
      </c>
    </row>
    <row r="459" spans="1:9" ht="12.75" customHeight="1" x14ac:dyDescent="0.25">
      <c r="A459" s="807"/>
      <c r="B459" s="664"/>
      <c r="C459" s="666"/>
      <c r="D459" s="315" t="s">
        <v>589</v>
      </c>
      <c r="E459" s="668"/>
      <c r="F459" s="629"/>
      <c r="G459" s="655"/>
    </row>
    <row r="460" spans="1:9" ht="14.25" customHeight="1" x14ac:dyDescent="0.25">
      <c r="A460" s="806"/>
      <c r="B460" s="663" t="s">
        <v>66</v>
      </c>
      <c r="C460" s="665">
        <v>2274</v>
      </c>
      <c r="D460" s="315">
        <f>20382.41+11745.8</f>
        <v>32128.21</v>
      </c>
      <c r="E460" s="667" t="s">
        <v>22</v>
      </c>
      <c r="F460" s="628" t="s">
        <v>423</v>
      </c>
      <c r="G460" s="911"/>
    </row>
    <row r="461" spans="1:9" ht="27.75" customHeight="1" x14ac:dyDescent="0.25">
      <c r="A461" s="807"/>
      <c r="B461" s="664"/>
      <c r="C461" s="666"/>
      <c r="D461" s="319" t="s">
        <v>590</v>
      </c>
      <c r="E461" s="668"/>
      <c r="F461" s="629"/>
      <c r="G461" s="912"/>
    </row>
    <row r="462" spans="1:9" ht="14.25" customHeight="1" x14ac:dyDescent="0.25">
      <c r="A462" s="919"/>
      <c r="B462" s="663" t="s">
        <v>415</v>
      </c>
      <c r="C462" s="665">
        <v>2274</v>
      </c>
      <c r="D462" s="364">
        <v>30025</v>
      </c>
      <c r="E462" s="667" t="s">
        <v>22</v>
      </c>
      <c r="F462" s="628" t="s">
        <v>423</v>
      </c>
      <c r="G462" s="911"/>
    </row>
    <row r="463" spans="1:9" ht="27.75" customHeight="1" x14ac:dyDescent="0.25">
      <c r="A463" s="920"/>
      <c r="B463" s="664"/>
      <c r="C463" s="666"/>
      <c r="D463" s="364" t="s">
        <v>591</v>
      </c>
      <c r="E463" s="668"/>
      <c r="F463" s="629"/>
      <c r="G463" s="912"/>
    </row>
    <row r="464" spans="1:9" ht="14.25" customHeight="1" x14ac:dyDescent="0.25">
      <c r="A464" s="917"/>
      <c r="B464" s="663" t="s">
        <v>414</v>
      </c>
      <c r="C464" s="665">
        <v>2274</v>
      </c>
      <c r="D464" s="364">
        <f>258251.59-30025-11745.8</f>
        <v>216480.79</v>
      </c>
      <c r="E464" s="667" t="s">
        <v>22</v>
      </c>
      <c r="F464" s="628" t="s">
        <v>423</v>
      </c>
      <c r="G464" s="911"/>
    </row>
    <row r="465" spans="1:7" ht="27.75" customHeight="1" x14ac:dyDescent="0.25">
      <c r="A465" s="918"/>
      <c r="B465" s="664"/>
      <c r="C465" s="666"/>
      <c r="D465" s="364" t="s">
        <v>592</v>
      </c>
      <c r="E465" s="668"/>
      <c r="F465" s="629"/>
      <c r="G465" s="912"/>
    </row>
    <row r="466" spans="1:7" ht="23.25" customHeight="1" thickBot="1" x14ac:dyDescent="0.3">
      <c r="A466" s="575"/>
      <c r="B466" s="885" t="s">
        <v>336</v>
      </c>
      <c r="C466" s="886"/>
      <c r="D466" s="524">
        <f>D457</f>
        <v>606546</v>
      </c>
      <c r="E466" s="533"/>
      <c r="F466" s="576"/>
      <c r="G466" s="534"/>
    </row>
    <row r="467" spans="1:7" ht="18.75" customHeight="1" thickBot="1" x14ac:dyDescent="0.3">
      <c r="A467" s="848"/>
      <c r="B467" s="881" t="s">
        <v>38</v>
      </c>
      <c r="C467" s="899">
        <v>2280</v>
      </c>
      <c r="D467" s="487">
        <f>D474</f>
        <v>9000</v>
      </c>
      <c r="E467" s="915">
        <v>9000</v>
      </c>
      <c r="F467" s="903"/>
      <c r="G467" s="905"/>
    </row>
    <row r="468" spans="1:7" ht="22.5" customHeight="1" thickBot="1" x14ac:dyDescent="0.3">
      <c r="A468" s="849"/>
      <c r="B468" s="882"/>
      <c r="C468" s="900"/>
      <c r="D468" s="561" t="s">
        <v>431</v>
      </c>
      <c r="E468" s="916"/>
      <c r="F468" s="904"/>
      <c r="G468" s="906"/>
    </row>
    <row r="469" spans="1:7" ht="22.5" customHeight="1" x14ac:dyDescent="0.25">
      <c r="A469" s="489"/>
      <c r="B469" s="562" t="s">
        <v>36</v>
      </c>
      <c r="C469" s="563">
        <v>2282</v>
      </c>
      <c r="D469" s="490">
        <f>D470+D472</f>
        <v>9000</v>
      </c>
      <c r="E469" s="6"/>
      <c r="F469" s="6"/>
      <c r="G469" s="512"/>
    </row>
    <row r="470" spans="1:7" ht="14.25" customHeight="1" x14ac:dyDescent="0.25">
      <c r="A470" s="806"/>
      <c r="B470" s="648" t="s">
        <v>531</v>
      </c>
      <c r="C470" s="650">
        <v>2282</v>
      </c>
      <c r="D470" s="421">
        <v>9000</v>
      </c>
      <c r="E470" s="652" t="s">
        <v>22</v>
      </c>
      <c r="F470" s="628" t="s">
        <v>423</v>
      </c>
      <c r="G470" s="695"/>
    </row>
    <row r="471" spans="1:7" ht="30" customHeight="1" x14ac:dyDescent="0.25">
      <c r="A471" s="807"/>
      <c r="B471" s="649"/>
      <c r="C471" s="651"/>
      <c r="D471" s="315" t="s">
        <v>593</v>
      </c>
      <c r="E471" s="653"/>
      <c r="F471" s="629"/>
      <c r="G471" s="696"/>
    </row>
    <row r="472" spans="1:7" ht="21" hidden="1" customHeight="1" x14ac:dyDescent="0.25">
      <c r="A472" s="806"/>
      <c r="B472" s="648" t="s">
        <v>299</v>
      </c>
      <c r="C472" s="650">
        <v>2282</v>
      </c>
      <c r="D472" s="420">
        <v>0</v>
      </c>
      <c r="E472" s="652" t="s">
        <v>22</v>
      </c>
      <c r="F472" s="628" t="s">
        <v>423</v>
      </c>
      <c r="G472" s="695"/>
    </row>
    <row r="473" spans="1:7" ht="19.5" hidden="1" customHeight="1" thickBot="1" x14ac:dyDescent="0.3">
      <c r="A473" s="807"/>
      <c r="B473" s="649"/>
      <c r="C473" s="651"/>
      <c r="D473" s="421" t="s">
        <v>298</v>
      </c>
      <c r="E473" s="653"/>
      <c r="F473" s="629"/>
      <c r="G473" s="696"/>
    </row>
    <row r="474" spans="1:7" ht="19.5" customHeight="1" thickBot="1" x14ac:dyDescent="0.3">
      <c r="A474" s="489"/>
      <c r="B474" s="885" t="s">
        <v>335</v>
      </c>
      <c r="C474" s="886"/>
      <c r="D474" s="524">
        <f>D469</f>
        <v>9000</v>
      </c>
      <c r="E474" s="533"/>
      <c r="F474" s="576"/>
      <c r="G474" s="534"/>
    </row>
    <row r="475" spans="1:7" ht="18.75" customHeight="1" thickBot="1" x14ac:dyDescent="0.3">
      <c r="A475" s="848"/>
      <c r="B475" s="881" t="s">
        <v>39</v>
      </c>
      <c r="C475" s="899">
        <v>3110</v>
      </c>
      <c r="D475" s="540">
        <f>D482</f>
        <v>25222</v>
      </c>
      <c r="E475" s="915">
        <v>0</v>
      </c>
      <c r="F475" s="903"/>
      <c r="G475" s="905"/>
    </row>
    <row r="476" spans="1:7" ht="27.75" customHeight="1" thickBot="1" x14ac:dyDescent="0.3">
      <c r="A476" s="849"/>
      <c r="B476" s="882"/>
      <c r="C476" s="900"/>
      <c r="D476" s="577" t="s">
        <v>598</v>
      </c>
      <c r="E476" s="916"/>
      <c r="F476" s="904"/>
      <c r="G476" s="906"/>
    </row>
    <row r="477" spans="1:7" ht="18" customHeight="1" x14ac:dyDescent="0.25">
      <c r="A477" s="489"/>
      <c r="B477" s="121" t="s">
        <v>35</v>
      </c>
      <c r="C477" s="14">
        <v>3110</v>
      </c>
      <c r="D477" s="578">
        <f>D478+D480</f>
        <v>25222</v>
      </c>
      <c r="E477" s="564"/>
      <c r="F477" s="6"/>
      <c r="G477" s="512"/>
    </row>
    <row r="478" spans="1:7" ht="15" customHeight="1" x14ac:dyDescent="0.25">
      <c r="A478" s="806"/>
      <c r="B478" s="836" t="s">
        <v>457</v>
      </c>
      <c r="C478" s="705">
        <v>3110</v>
      </c>
      <c r="D478" s="420">
        <v>25222</v>
      </c>
      <c r="E478" s="667" t="s">
        <v>22</v>
      </c>
      <c r="F478" s="628" t="s">
        <v>423</v>
      </c>
      <c r="G478" s="467"/>
    </row>
    <row r="479" spans="1:7" ht="56.25" customHeight="1" x14ac:dyDescent="0.25">
      <c r="A479" s="807"/>
      <c r="B479" s="837"/>
      <c r="C479" s="706"/>
      <c r="D479" s="472" t="s">
        <v>596</v>
      </c>
      <c r="E479" s="668"/>
      <c r="F479" s="629"/>
      <c r="G479" s="468" t="s">
        <v>67</v>
      </c>
    </row>
    <row r="480" spans="1:7" ht="12" hidden="1" customHeight="1" x14ac:dyDescent="0.25">
      <c r="A480" s="579"/>
      <c r="B480" s="836" t="s">
        <v>343</v>
      </c>
      <c r="C480" s="705">
        <v>3110</v>
      </c>
      <c r="D480" s="460">
        <v>0</v>
      </c>
      <c r="E480" s="667" t="s">
        <v>22</v>
      </c>
      <c r="F480" s="628" t="s">
        <v>176</v>
      </c>
      <c r="G480" s="467"/>
    </row>
    <row r="481" spans="1:7" ht="24.75" hidden="1" customHeight="1" thickBot="1" x14ac:dyDescent="0.3">
      <c r="A481" s="580"/>
      <c r="B481" s="837"/>
      <c r="C481" s="706"/>
      <c r="D481" s="472" t="s">
        <v>344</v>
      </c>
      <c r="E481" s="668"/>
      <c r="F481" s="629"/>
      <c r="G481" s="468" t="s">
        <v>67</v>
      </c>
    </row>
    <row r="482" spans="1:7" ht="18" customHeight="1" thickBot="1" x14ac:dyDescent="0.3">
      <c r="A482" s="575"/>
      <c r="B482" s="885" t="s">
        <v>58</v>
      </c>
      <c r="C482" s="886"/>
      <c r="D482" s="581">
        <f>D477</f>
        <v>25222</v>
      </c>
      <c r="E482" s="582"/>
      <c r="F482" s="583"/>
      <c r="G482" s="584"/>
    </row>
    <row r="483" spans="1:7" ht="17.25" customHeight="1" thickBot="1" x14ac:dyDescent="0.3">
      <c r="A483" s="848"/>
      <c r="B483" s="616" t="s">
        <v>42</v>
      </c>
      <c r="C483" s="617"/>
      <c r="D483" s="124">
        <f>D8+D242+D254+D314+D417+D433+D467+D475</f>
        <v>4530968</v>
      </c>
      <c r="E483" s="924">
        <f>E8+E242+E254+F254+E314+E417+E433+E467+E475</f>
        <v>4792141</v>
      </c>
      <c r="F483" s="926"/>
      <c r="G483" s="921" t="s">
        <v>594</v>
      </c>
    </row>
    <row r="484" spans="1:7" ht="36" customHeight="1" thickBot="1" x14ac:dyDescent="0.3">
      <c r="A484" s="849"/>
      <c r="B484" s="618"/>
      <c r="C484" s="619"/>
      <c r="D484" s="585" t="s">
        <v>638</v>
      </c>
      <c r="E484" s="925"/>
      <c r="F484" s="927"/>
      <c r="G484" s="922"/>
    </row>
    <row r="485" spans="1:7" ht="12.75" customHeight="1" x14ac:dyDescent="0.25">
      <c r="A485" s="586"/>
      <c r="B485" s="923" t="s">
        <v>635</v>
      </c>
      <c r="C485" s="923"/>
      <c r="D485" s="923"/>
      <c r="E485" s="923"/>
      <c r="F485" s="923"/>
      <c r="G485" s="587"/>
    </row>
    <row r="486" spans="1:7" ht="12.75" customHeight="1" x14ac:dyDescent="0.25">
      <c r="A486" s="586"/>
      <c r="B486" s="471"/>
      <c r="C486" s="471"/>
      <c r="D486" s="471"/>
      <c r="E486" s="471"/>
      <c r="F486" s="471"/>
      <c r="G486" s="587"/>
    </row>
    <row r="487" spans="1:7" ht="13.5" customHeight="1" x14ac:dyDescent="0.25">
      <c r="A487" s="586"/>
      <c r="B487" s="602" t="s">
        <v>221</v>
      </c>
      <c r="C487" s="602"/>
      <c r="D487" s="602"/>
      <c r="E487" s="36"/>
      <c r="F487" s="63" t="s">
        <v>109</v>
      </c>
      <c r="G487" s="586"/>
    </row>
    <row r="488" spans="1:7" ht="12" customHeight="1" x14ac:dyDescent="0.25">
      <c r="A488" s="586"/>
      <c r="B488" s="603" t="s">
        <v>61</v>
      </c>
      <c r="C488" s="603"/>
      <c r="D488" s="603"/>
      <c r="E488" s="36"/>
      <c r="F488" s="37"/>
      <c r="G488" s="586"/>
    </row>
    <row r="489" spans="1:7" ht="14.25" customHeight="1" x14ac:dyDescent="0.25">
      <c r="A489" s="586"/>
      <c r="B489" s="602" t="s">
        <v>60</v>
      </c>
      <c r="C489" s="602"/>
      <c r="D489" s="602"/>
      <c r="E489" s="36"/>
      <c r="F489" s="63" t="s">
        <v>64</v>
      </c>
      <c r="G489" s="586"/>
    </row>
    <row r="490" spans="1:7" ht="12.75" customHeight="1" x14ac:dyDescent="0.25">
      <c r="A490" s="586"/>
      <c r="B490" s="603" t="s">
        <v>61</v>
      </c>
      <c r="C490" s="603"/>
      <c r="D490" s="603"/>
      <c r="E490" s="587"/>
      <c r="F490" s="587"/>
      <c r="G490" s="587"/>
    </row>
    <row r="491" spans="1:7" ht="12" customHeight="1" x14ac:dyDescent="0.25">
      <c r="A491" s="586"/>
      <c r="B491" s="471" t="s">
        <v>59</v>
      </c>
      <c r="C491" s="587"/>
      <c r="D491" s="587"/>
      <c r="E491" s="587"/>
      <c r="F491" s="587"/>
      <c r="G491" s="587"/>
    </row>
    <row r="492" spans="1:7" x14ac:dyDescent="0.25">
      <c r="A492" s="586"/>
      <c r="B492" s="587"/>
      <c r="C492" s="587"/>
      <c r="D492" s="587"/>
      <c r="E492" s="587"/>
      <c r="F492" s="587"/>
      <c r="G492" s="587"/>
    </row>
    <row r="493" spans="1:7" x14ac:dyDescent="0.25">
      <c r="A493" s="35"/>
      <c r="G493" s="1"/>
    </row>
  </sheetData>
  <mergeCells count="1283">
    <mergeCell ref="G483:G484"/>
    <mergeCell ref="B485:F485"/>
    <mergeCell ref="B487:D487"/>
    <mergeCell ref="B488:D488"/>
    <mergeCell ref="B489:D489"/>
    <mergeCell ref="B490:D490"/>
    <mergeCell ref="B480:B481"/>
    <mergeCell ref="C480:C481"/>
    <mergeCell ref="E480:E481"/>
    <mergeCell ref="F480:F481"/>
    <mergeCell ref="B482:C482"/>
    <mergeCell ref="A483:A484"/>
    <mergeCell ref="B483:C484"/>
    <mergeCell ref="E483:E484"/>
    <mergeCell ref="F483:F484"/>
    <mergeCell ref="G475:G476"/>
    <mergeCell ref="A478:A479"/>
    <mergeCell ref="B478:B479"/>
    <mergeCell ref="C478:C479"/>
    <mergeCell ref="E478:E479"/>
    <mergeCell ref="F478:F479"/>
    <mergeCell ref="B474:C474"/>
    <mergeCell ref="A475:A476"/>
    <mergeCell ref="B475:B476"/>
    <mergeCell ref="C475:C476"/>
    <mergeCell ref="E475:E476"/>
    <mergeCell ref="F475:F476"/>
    <mergeCell ref="A472:A473"/>
    <mergeCell ref="B472:B473"/>
    <mergeCell ref="C472:C473"/>
    <mergeCell ref="E472:E473"/>
    <mergeCell ref="F472:F473"/>
    <mergeCell ref="G472:G473"/>
    <mergeCell ref="G467:G468"/>
    <mergeCell ref="A470:A471"/>
    <mergeCell ref="B470:B471"/>
    <mergeCell ref="C470:C471"/>
    <mergeCell ref="E470:E471"/>
    <mergeCell ref="F470:F471"/>
    <mergeCell ref="G470:G471"/>
    <mergeCell ref="B466:C466"/>
    <mergeCell ref="A467:A468"/>
    <mergeCell ref="B467:B468"/>
    <mergeCell ref="C467:C468"/>
    <mergeCell ref="E467:E468"/>
    <mergeCell ref="F467:F468"/>
    <mergeCell ref="A464:A465"/>
    <mergeCell ref="B464:B465"/>
    <mergeCell ref="C464:C465"/>
    <mergeCell ref="E464:E465"/>
    <mergeCell ref="F464:F465"/>
    <mergeCell ref="G464:G465"/>
    <mergeCell ref="A462:A463"/>
    <mergeCell ref="B462:B463"/>
    <mergeCell ref="C462:C463"/>
    <mergeCell ref="E462:E463"/>
    <mergeCell ref="F462:F463"/>
    <mergeCell ref="G462:G463"/>
    <mergeCell ref="F458:F459"/>
    <mergeCell ref="G458:G459"/>
    <mergeCell ref="A460:A461"/>
    <mergeCell ref="B460:B461"/>
    <mergeCell ref="C460:C461"/>
    <mergeCell ref="E460:E461"/>
    <mergeCell ref="F460:F461"/>
    <mergeCell ref="G460:G461"/>
    <mergeCell ref="A456:A457"/>
    <mergeCell ref="B456:C456"/>
    <mergeCell ref="A458:A459"/>
    <mergeCell ref="B458:B459"/>
    <mergeCell ref="C458:C459"/>
    <mergeCell ref="E458:E459"/>
    <mergeCell ref="A454:A455"/>
    <mergeCell ref="B454:B455"/>
    <mergeCell ref="C454:C455"/>
    <mergeCell ref="E454:E455"/>
    <mergeCell ref="F454:F455"/>
    <mergeCell ref="G454:G455"/>
    <mergeCell ref="A452:A453"/>
    <mergeCell ref="B452:B453"/>
    <mergeCell ref="C452:C453"/>
    <mergeCell ref="E452:E453"/>
    <mergeCell ref="F452:F453"/>
    <mergeCell ref="G452:G453"/>
    <mergeCell ref="A450:A451"/>
    <mergeCell ref="B450:B451"/>
    <mergeCell ref="C450:C451"/>
    <mergeCell ref="E450:E451"/>
    <mergeCell ref="F450:F451"/>
    <mergeCell ref="G450:G451"/>
    <mergeCell ref="A448:A449"/>
    <mergeCell ref="B448:B449"/>
    <mergeCell ref="C448:C449"/>
    <mergeCell ref="E448:E449"/>
    <mergeCell ref="F448:F449"/>
    <mergeCell ref="G448:G449"/>
    <mergeCell ref="A446:A447"/>
    <mergeCell ref="B446:B447"/>
    <mergeCell ref="C446:C447"/>
    <mergeCell ref="E446:E447"/>
    <mergeCell ref="F446:F447"/>
    <mergeCell ref="G446:G447"/>
    <mergeCell ref="F442:F443"/>
    <mergeCell ref="G442:G443"/>
    <mergeCell ref="A444:A445"/>
    <mergeCell ref="B444:B445"/>
    <mergeCell ref="C444:C445"/>
    <mergeCell ref="E444:E445"/>
    <mergeCell ref="F444:F445"/>
    <mergeCell ref="G444:G445"/>
    <mergeCell ref="A440:A441"/>
    <mergeCell ref="B440:C440"/>
    <mergeCell ref="A442:A443"/>
    <mergeCell ref="B442:B443"/>
    <mergeCell ref="C442:C443"/>
    <mergeCell ref="E442:E443"/>
    <mergeCell ref="A438:A439"/>
    <mergeCell ref="B438:B439"/>
    <mergeCell ref="C438:C439"/>
    <mergeCell ref="E438:E439"/>
    <mergeCell ref="F438:F439"/>
    <mergeCell ref="G438:G439"/>
    <mergeCell ref="G433:G434"/>
    <mergeCell ref="A436:A437"/>
    <mergeCell ref="B436:B437"/>
    <mergeCell ref="C436:C437"/>
    <mergeCell ref="E436:E437"/>
    <mergeCell ref="F436:F437"/>
    <mergeCell ref="G436:G437"/>
    <mergeCell ref="B432:C432"/>
    <mergeCell ref="A433:A434"/>
    <mergeCell ref="B433:B434"/>
    <mergeCell ref="C433:C434"/>
    <mergeCell ref="E433:E434"/>
    <mergeCell ref="F433:F434"/>
    <mergeCell ref="A430:A431"/>
    <mergeCell ref="B430:B431"/>
    <mergeCell ref="C430:C431"/>
    <mergeCell ref="E430:E431"/>
    <mergeCell ref="F430:F431"/>
    <mergeCell ref="G430:G431"/>
    <mergeCell ref="A428:A429"/>
    <mergeCell ref="B428:B429"/>
    <mergeCell ref="C428:C429"/>
    <mergeCell ref="E428:E429"/>
    <mergeCell ref="F428:F429"/>
    <mergeCell ref="G428:G429"/>
    <mergeCell ref="A426:A427"/>
    <mergeCell ref="B426:B427"/>
    <mergeCell ref="C426:C427"/>
    <mergeCell ref="E426:E427"/>
    <mergeCell ref="F426:F427"/>
    <mergeCell ref="G426:G427"/>
    <mergeCell ref="G414:G415"/>
    <mergeCell ref="B416:C416"/>
    <mergeCell ref="A417:A418"/>
    <mergeCell ref="B417:B418"/>
    <mergeCell ref="C417:C418"/>
    <mergeCell ref="E417:E418"/>
    <mergeCell ref="F417:F418"/>
    <mergeCell ref="G417:G418"/>
    <mergeCell ref="A413:C413"/>
    <mergeCell ref="A414:A415"/>
    <mergeCell ref="B414:B415"/>
    <mergeCell ref="C414:C415"/>
    <mergeCell ref="E414:E415"/>
    <mergeCell ref="F414:F415"/>
    <mergeCell ref="A424:A425"/>
    <mergeCell ref="B424:B425"/>
    <mergeCell ref="C424:C425"/>
    <mergeCell ref="E424:E425"/>
    <mergeCell ref="F424:F425"/>
    <mergeCell ref="G424:G425"/>
    <mergeCell ref="A422:A423"/>
    <mergeCell ref="B422:B423"/>
    <mergeCell ref="C422:C423"/>
    <mergeCell ref="E422:E423"/>
    <mergeCell ref="F422:F423"/>
    <mergeCell ref="G422:G423"/>
    <mergeCell ref="A420:A421"/>
    <mergeCell ref="B420:B421"/>
    <mergeCell ref="C420:C421"/>
    <mergeCell ref="E420:E421"/>
    <mergeCell ref="F420:F421"/>
    <mergeCell ref="G420:G421"/>
    <mergeCell ref="G409:G410"/>
    <mergeCell ref="A411:A412"/>
    <mergeCell ref="B411:B412"/>
    <mergeCell ref="C411:C412"/>
    <mergeCell ref="E411:E412"/>
    <mergeCell ref="F411:F412"/>
    <mergeCell ref="G411:G412"/>
    <mergeCell ref="B408:C408"/>
    <mergeCell ref="A409:A410"/>
    <mergeCell ref="B409:B410"/>
    <mergeCell ref="C409:C410"/>
    <mergeCell ref="E409:E410"/>
    <mergeCell ref="F409:F410"/>
    <mergeCell ref="G404:G405"/>
    <mergeCell ref="A406:A407"/>
    <mergeCell ref="B406:B407"/>
    <mergeCell ref="C406:C407"/>
    <mergeCell ref="E406:E407"/>
    <mergeCell ref="F406:F407"/>
    <mergeCell ref="G406:G407"/>
    <mergeCell ref="B403:C403"/>
    <mergeCell ref="A404:A405"/>
    <mergeCell ref="B404:B405"/>
    <mergeCell ref="C404:C405"/>
    <mergeCell ref="E404:E405"/>
    <mergeCell ref="F404:F405"/>
    <mergeCell ref="A401:A402"/>
    <mergeCell ref="B401:B402"/>
    <mergeCell ref="C401:C402"/>
    <mergeCell ref="E401:E402"/>
    <mergeCell ref="F401:F402"/>
    <mergeCell ref="G401:G402"/>
    <mergeCell ref="A398:A399"/>
    <mergeCell ref="B398:B399"/>
    <mergeCell ref="C398:C399"/>
    <mergeCell ref="E398:E399"/>
    <mergeCell ref="F398:F399"/>
    <mergeCell ref="G398:G399"/>
    <mergeCell ref="H394:I394"/>
    <mergeCell ref="A395:A396"/>
    <mergeCell ref="B395:B396"/>
    <mergeCell ref="C395:C396"/>
    <mergeCell ref="E395:E396"/>
    <mergeCell ref="F395:F396"/>
    <mergeCell ref="G395:G396"/>
    <mergeCell ref="A393:A394"/>
    <mergeCell ref="B393:B394"/>
    <mergeCell ref="C393:C394"/>
    <mergeCell ref="E393:E394"/>
    <mergeCell ref="F393:F394"/>
    <mergeCell ref="G393:G394"/>
    <mergeCell ref="A390:A391"/>
    <mergeCell ref="B390:B391"/>
    <mergeCell ref="C390:C391"/>
    <mergeCell ref="E390:E391"/>
    <mergeCell ref="F390:F391"/>
    <mergeCell ref="G390:G391"/>
    <mergeCell ref="A388:A389"/>
    <mergeCell ref="B388:B389"/>
    <mergeCell ref="C388:C389"/>
    <mergeCell ref="E388:E389"/>
    <mergeCell ref="F388:F389"/>
    <mergeCell ref="G388:G389"/>
    <mergeCell ref="A385:A386"/>
    <mergeCell ref="B385:B386"/>
    <mergeCell ref="C385:C386"/>
    <mergeCell ref="E385:E386"/>
    <mergeCell ref="F385:F386"/>
    <mergeCell ref="G385:G386"/>
    <mergeCell ref="A383:A384"/>
    <mergeCell ref="B383:B384"/>
    <mergeCell ref="C383:C384"/>
    <mergeCell ref="E383:E384"/>
    <mergeCell ref="F383:F384"/>
    <mergeCell ref="G383:G384"/>
    <mergeCell ref="A381:A382"/>
    <mergeCell ref="B381:B382"/>
    <mergeCell ref="C381:C382"/>
    <mergeCell ref="E381:E382"/>
    <mergeCell ref="F381:F382"/>
    <mergeCell ref="G381:G382"/>
    <mergeCell ref="A378:A379"/>
    <mergeCell ref="B378:B379"/>
    <mergeCell ref="C378:C379"/>
    <mergeCell ref="E378:E379"/>
    <mergeCell ref="F378:F379"/>
    <mergeCell ref="G378:G379"/>
    <mergeCell ref="A375:A376"/>
    <mergeCell ref="B375:B376"/>
    <mergeCell ref="C375:C376"/>
    <mergeCell ref="E375:E376"/>
    <mergeCell ref="F375:F376"/>
    <mergeCell ref="G375:G376"/>
    <mergeCell ref="A372:A373"/>
    <mergeCell ref="B372:B373"/>
    <mergeCell ref="C372:C373"/>
    <mergeCell ref="E372:E373"/>
    <mergeCell ref="F372:F373"/>
    <mergeCell ref="G372:G373"/>
    <mergeCell ref="A370:A371"/>
    <mergeCell ref="B370:B371"/>
    <mergeCell ref="C370:C371"/>
    <mergeCell ref="E370:E371"/>
    <mergeCell ref="F370:F371"/>
    <mergeCell ref="G370:G371"/>
    <mergeCell ref="A367:A368"/>
    <mergeCell ref="B367:B368"/>
    <mergeCell ref="C367:C368"/>
    <mergeCell ref="E367:E368"/>
    <mergeCell ref="F367:F368"/>
    <mergeCell ref="G367:G368"/>
    <mergeCell ref="A365:A366"/>
    <mergeCell ref="B365:B366"/>
    <mergeCell ref="C365:C366"/>
    <mergeCell ref="E365:E366"/>
    <mergeCell ref="F365:F366"/>
    <mergeCell ref="G365:G366"/>
    <mergeCell ref="A363:A364"/>
    <mergeCell ref="B363:B364"/>
    <mergeCell ref="C363:C364"/>
    <mergeCell ref="E363:E364"/>
    <mergeCell ref="F363:F364"/>
    <mergeCell ref="G363:G364"/>
    <mergeCell ref="G358:G359"/>
    <mergeCell ref="B360:C360"/>
    <mergeCell ref="A361:A362"/>
    <mergeCell ref="B361:B362"/>
    <mergeCell ref="C361:C362"/>
    <mergeCell ref="E361:E362"/>
    <mergeCell ref="F361:F362"/>
    <mergeCell ref="G361:G362"/>
    <mergeCell ref="B357:C357"/>
    <mergeCell ref="A358:A359"/>
    <mergeCell ref="B358:B359"/>
    <mergeCell ref="C358:C359"/>
    <mergeCell ref="E358:E359"/>
    <mergeCell ref="F358:F359"/>
    <mergeCell ref="A355:A356"/>
    <mergeCell ref="B355:B356"/>
    <mergeCell ref="C355:C356"/>
    <mergeCell ref="E355:E356"/>
    <mergeCell ref="F355:F356"/>
    <mergeCell ref="G355:G356"/>
    <mergeCell ref="G351:G352"/>
    <mergeCell ref="A353:A354"/>
    <mergeCell ref="B353:B354"/>
    <mergeCell ref="C353:C354"/>
    <mergeCell ref="E353:E354"/>
    <mergeCell ref="F353:F354"/>
    <mergeCell ref="G353:G354"/>
    <mergeCell ref="B350:C350"/>
    <mergeCell ref="A351:A352"/>
    <mergeCell ref="B351:B352"/>
    <mergeCell ref="C351:C352"/>
    <mergeCell ref="E351:E352"/>
    <mergeCell ref="F351:F352"/>
    <mergeCell ref="G345:G346"/>
    <mergeCell ref="B347:C347"/>
    <mergeCell ref="A348:A349"/>
    <mergeCell ref="B348:B349"/>
    <mergeCell ref="C348:C349"/>
    <mergeCell ref="E348:E349"/>
    <mergeCell ref="F348:F349"/>
    <mergeCell ref="G348:G349"/>
    <mergeCell ref="B344:C344"/>
    <mergeCell ref="A345:A346"/>
    <mergeCell ref="B345:B346"/>
    <mergeCell ref="C345:C346"/>
    <mergeCell ref="E345:E346"/>
    <mergeCell ref="F345:F346"/>
    <mergeCell ref="A330:A331"/>
    <mergeCell ref="B330:B331"/>
    <mergeCell ref="C330:C331"/>
    <mergeCell ref="E330:E331"/>
    <mergeCell ref="F330:F331"/>
    <mergeCell ref="G330:G331"/>
    <mergeCell ref="A342:A343"/>
    <mergeCell ref="B342:B343"/>
    <mergeCell ref="C342:C343"/>
    <mergeCell ref="E342:E343"/>
    <mergeCell ref="F342:F343"/>
    <mergeCell ref="G342:G343"/>
    <mergeCell ref="A340:A341"/>
    <mergeCell ref="B340:B341"/>
    <mergeCell ref="C340:C341"/>
    <mergeCell ref="E340:E341"/>
    <mergeCell ref="F340:F341"/>
    <mergeCell ref="G340:G341"/>
    <mergeCell ref="A338:A339"/>
    <mergeCell ref="B338:B339"/>
    <mergeCell ref="C338:C339"/>
    <mergeCell ref="E338:E339"/>
    <mergeCell ref="F338:F339"/>
    <mergeCell ref="G338:G339"/>
    <mergeCell ref="A336:A337"/>
    <mergeCell ref="B336:B337"/>
    <mergeCell ref="C336:C337"/>
    <mergeCell ref="E336:E337"/>
    <mergeCell ref="F336:F337"/>
    <mergeCell ref="G336:G337"/>
    <mergeCell ref="A334:A335"/>
    <mergeCell ref="B334:B335"/>
    <mergeCell ref="C334:C335"/>
    <mergeCell ref="E334:E335"/>
    <mergeCell ref="F334:F335"/>
    <mergeCell ref="G334:G335"/>
    <mergeCell ref="A332:A333"/>
    <mergeCell ref="B332:B333"/>
    <mergeCell ref="C332:C333"/>
    <mergeCell ref="E332:E333"/>
    <mergeCell ref="F332:F333"/>
    <mergeCell ref="G332:G333"/>
    <mergeCell ref="B321:C321"/>
    <mergeCell ref="A322:A323"/>
    <mergeCell ref="B322:B323"/>
    <mergeCell ref="C322:C323"/>
    <mergeCell ref="E322:E323"/>
    <mergeCell ref="F322:F323"/>
    <mergeCell ref="G317:G318"/>
    <mergeCell ref="A319:A320"/>
    <mergeCell ref="B319:B320"/>
    <mergeCell ref="C319:C320"/>
    <mergeCell ref="E319:E320"/>
    <mergeCell ref="F319:F320"/>
    <mergeCell ref="G319:G320"/>
    <mergeCell ref="A328:A329"/>
    <mergeCell ref="B328:B329"/>
    <mergeCell ref="C328:C329"/>
    <mergeCell ref="E328:E329"/>
    <mergeCell ref="F328:F329"/>
    <mergeCell ref="G328:G329"/>
    <mergeCell ref="A326:A327"/>
    <mergeCell ref="B326:B327"/>
    <mergeCell ref="C326:C327"/>
    <mergeCell ref="E326:E327"/>
    <mergeCell ref="F326:F327"/>
    <mergeCell ref="G326:G327"/>
    <mergeCell ref="G322:G323"/>
    <mergeCell ref="A324:A325"/>
    <mergeCell ref="B324:B325"/>
    <mergeCell ref="C324:C325"/>
    <mergeCell ref="E324:E325"/>
    <mergeCell ref="F324:F325"/>
    <mergeCell ref="G324:G325"/>
    <mergeCell ref="B316:C316"/>
    <mergeCell ref="A317:A318"/>
    <mergeCell ref="B317:B318"/>
    <mergeCell ref="C317:C318"/>
    <mergeCell ref="E317:E318"/>
    <mergeCell ref="F317:F318"/>
    <mergeCell ref="B313:C313"/>
    <mergeCell ref="A314:A315"/>
    <mergeCell ref="B314:B315"/>
    <mergeCell ref="E314:E315"/>
    <mergeCell ref="F314:F315"/>
    <mergeCell ref="G314:G315"/>
    <mergeCell ref="A309:A310"/>
    <mergeCell ref="B309:B310"/>
    <mergeCell ref="C309:C310"/>
    <mergeCell ref="E309:E310"/>
    <mergeCell ref="F309:F310"/>
    <mergeCell ref="A311:A312"/>
    <mergeCell ref="B311:B312"/>
    <mergeCell ref="C311:C312"/>
    <mergeCell ref="E311:E312"/>
    <mergeCell ref="F311:F312"/>
    <mergeCell ref="A307:A308"/>
    <mergeCell ref="B307:B308"/>
    <mergeCell ref="C307:C308"/>
    <mergeCell ref="E307:E308"/>
    <mergeCell ref="F307:F308"/>
    <mergeCell ref="G307:G308"/>
    <mergeCell ref="G303:G304"/>
    <mergeCell ref="A305:A306"/>
    <mergeCell ref="B305:B306"/>
    <mergeCell ref="C305:C306"/>
    <mergeCell ref="E305:E306"/>
    <mergeCell ref="F305:F306"/>
    <mergeCell ref="G305:G306"/>
    <mergeCell ref="B301:B302"/>
    <mergeCell ref="C301:C302"/>
    <mergeCell ref="E301:E302"/>
    <mergeCell ref="F301:F302"/>
    <mergeCell ref="G301:G302"/>
    <mergeCell ref="A303:A304"/>
    <mergeCell ref="B303:B304"/>
    <mergeCell ref="C303:C304"/>
    <mergeCell ref="E303:E304"/>
    <mergeCell ref="F303:F304"/>
    <mergeCell ref="A299:A300"/>
    <mergeCell ref="B299:B300"/>
    <mergeCell ref="C299:C300"/>
    <mergeCell ref="E299:E300"/>
    <mergeCell ref="F299:F300"/>
    <mergeCell ref="G299:G300"/>
    <mergeCell ref="A297:A298"/>
    <mergeCell ref="B297:B298"/>
    <mergeCell ref="C297:C298"/>
    <mergeCell ref="E297:E298"/>
    <mergeCell ref="F297:F298"/>
    <mergeCell ref="G297:G298"/>
    <mergeCell ref="A295:A296"/>
    <mergeCell ref="B295:B296"/>
    <mergeCell ref="C295:C296"/>
    <mergeCell ref="E295:E296"/>
    <mergeCell ref="F295:F296"/>
    <mergeCell ref="G295:G296"/>
    <mergeCell ref="A293:A294"/>
    <mergeCell ref="B293:B294"/>
    <mergeCell ref="C293:C294"/>
    <mergeCell ref="E293:E294"/>
    <mergeCell ref="F293:F294"/>
    <mergeCell ref="G293:G294"/>
    <mergeCell ref="A291:A292"/>
    <mergeCell ref="B291:B292"/>
    <mergeCell ref="C291:C292"/>
    <mergeCell ref="E291:E292"/>
    <mergeCell ref="F291:F292"/>
    <mergeCell ref="G291:G292"/>
    <mergeCell ref="A289:A290"/>
    <mergeCell ref="B289:B290"/>
    <mergeCell ref="C289:C290"/>
    <mergeCell ref="E289:E290"/>
    <mergeCell ref="F289:F290"/>
    <mergeCell ref="G289:G290"/>
    <mergeCell ref="A287:A288"/>
    <mergeCell ref="B287:B288"/>
    <mergeCell ref="C287:C288"/>
    <mergeCell ref="E287:E288"/>
    <mergeCell ref="F287:F288"/>
    <mergeCell ref="G287:G288"/>
    <mergeCell ref="A285:A286"/>
    <mergeCell ref="B285:B286"/>
    <mergeCell ref="C285:C286"/>
    <mergeCell ref="E285:E286"/>
    <mergeCell ref="F285:F286"/>
    <mergeCell ref="G285:G286"/>
    <mergeCell ref="A283:A284"/>
    <mergeCell ref="B283:B284"/>
    <mergeCell ref="C283:C284"/>
    <mergeCell ref="E283:E284"/>
    <mergeCell ref="F283:F284"/>
    <mergeCell ref="G283:G284"/>
    <mergeCell ref="A281:A282"/>
    <mergeCell ref="B281:B282"/>
    <mergeCell ref="C281:C282"/>
    <mergeCell ref="E281:E282"/>
    <mergeCell ref="F281:F282"/>
    <mergeCell ref="G281:G282"/>
    <mergeCell ref="A279:A280"/>
    <mergeCell ref="B279:B280"/>
    <mergeCell ref="C279:C280"/>
    <mergeCell ref="E279:E280"/>
    <mergeCell ref="F279:F280"/>
    <mergeCell ref="G279:G280"/>
    <mergeCell ref="A277:A278"/>
    <mergeCell ref="B277:B278"/>
    <mergeCell ref="C277:C278"/>
    <mergeCell ref="E277:E278"/>
    <mergeCell ref="F277:F278"/>
    <mergeCell ref="G277:G278"/>
    <mergeCell ref="A275:A276"/>
    <mergeCell ref="B275:B276"/>
    <mergeCell ref="C275:C276"/>
    <mergeCell ref="E275:E276"/>
    <mergeCell ref="F275:F276"/>
    <mergeCell ref="G275:G276"/>
    <mergeCell ref="A273:A274"/>
    <mergeCell ref="B273:B274"/>
    <mergeCell ref="C273:C274"/>
    <mergeCell ref="E273:E274"/>
    <mergeCell ref="F273:F274"/>
    <mergeCell ref="G273:G274"/>
    <mergeCell ref="A271:A272"/>
    <mergeCell ref="B271:B272"/>
    <mergeCell ref="C271:C272"/>
    <mergeCell ref="E271:E272"/>
    <mergeCell ref="F271:F272"/>
    <mergeCell ref="G271:G272"/>
    <mergeCell ref="A269:A270"/>
    <mergeCell ref="B269:B270"/>
    <mergeCell ref="C269:C270"/>
    <mergeCell ref="E269:E270"/>
    <mergeCell ref="F269:F270"/>
    <mergeCell ref="G269:G270"/>
    <mergeCell ref="A267:A268"/>
    <mergeCell ref="B267:B268"/>
    <mergeCell ref="C267:C268"/>
    <mergeCell ref="E267:E268"/>
    <mergeCell ref="F267:F268"/>
    <mergeCell ref="G267:G268"/>
    <mergeCell ref="A265:A266"/>
    <mergeCell ref="B265:B266"/>
    <mergeCell ref="C265:C266"/>
    <mergeCell ref="E265:E266"/>
    <mergeCell ref="F265:F266"/>
    <mergeCell ref="G265:G266"/>
    <mergeCell ref="A263:A264"/>
    <mergeCell ref="B263:B264"/>
    <mergeCell ref="C263:C264"/>
    <mergeCell ref="E263:E264"/>
    <mergeCell ref="F263:F264"/>
    <mergeCell ref="G263:G264"/>
    <mergeCell ref="A261:A262"/>
    <mergeCell ref="B261:B262"/>
    <mergeCell ref="C261:C262"/>
    <mergeCell ref="E261:E262"/>
    <mergeCell ref="F261:F262"/>
    <mergeCell ref="G261:G262"/>
    <mergeCell ref="G257:G258"/>
    <mergeCell ref="A259:A260"/>
    <mergeCell ref="B259:B260"/>
    <mergeCell ref="C259:C260"/>
    <mergeCell ref="E259:E260"/>
    <mergeCell ref="F259:F260"/>
    <mergeCell ref="G259:G260"/>
    <mergeCell ref="B256:C256"/>
    <mergeCell ref="A257:A258"/>
    <mergeCell ref="B257:B258"/>
    <mergeCell ref="C257:C258"/>
    <mergeCell ref="E257:E258"/>
    <mergeCell ref="F257:F258"/>
    <mergeCell ref="B253:C253"/>
    <mergeCell ref="A254:A255"/>
    <mergeCell ref="B254:B255"/>
    <mergeCell ref="E254:E255"/>
    <mergeCell ref="F254:F255"/>
    <mergeCell ref="G254:G255"/>
    <mergeCell ref="A251:A252"/>
    <mergeCell ref="B251:B252"/>
    <mergeCell ref="C251:C252"/>
    <mergeCell ref="E251:E252"/>
    <mergeCell ref="F251:F252"/>
    <mergeCell ref="G251:G252"/>
    <mergeCell ref="A249:A250"/>
    <mergeCell ref="B249:B250"/>
    <mergeCell ref="C249:C250"/>
    <mergeCell ref="E249:E250"/>
    <mergeCell ref="F249:F250"/>
    <mergeCell ref="G249:G250"/>
    <mergeCell ref="G245:G246"/>
    <mergeCell ref="A247:A248"/>
    <mergeCell ref="B247:B248"/>
    <mergeCell ref="C247:C248"/>
    <mergeCell ref="E247:E248"/>
    <mergeCell ref="F247:F248"/>
    <mergeCell ref="G247:G248"/>
    <mergeCell ref="B244:C244"/>
    <mergeCell ref="A245:A246"/>
    <mergeCell ref="B245:B246"/>
    <mergeCell ref="C245:C246"/>
    <mergeCell ref="E245:E246"/>
    <mergeCell ref="F245:F246"/>
    <mergeCell ref="B241:C241"/>
    <mergeCell ref="A242:A243"/>
    <mergeCell ref="B242:B243"/>
    <mergeCell ref="E242:E243"/>
    <mergeCell ref="F242:F243"/>
    <mergeCell ref="G242:G243"/>
    <mergeCell ref="A239:A240"/>
    <mergeCell ref="B239:B240"/>
    <mergeCell ref="C239:C240"/>
    <mergeCell ref="E239:E240"/>
    <mergeCell ref="F239:F240"/>
    <mergeCell ref="G239:G240"/>
    <mergeCell ref="G235:G236"/>
    <mergeCell ref="A237:A238"/>
    <mergeCell ref="B237:B238"/>
    <mergeCell ref="C237:C238"/>
    <mergeCell ref="E237:E238"/>
    <mergeCell ref="F237:F238"/>
    <mergeCell ref="G237:G238"/>
    <mergeCell ref="B234:C234"/>
    <mergeCell ref="A235:A236"/>
    <mergeCell ref="B235:B236"/>
    <mergeCell ref="C235:C236"/>
    <mergeCell ref="E235:E236"/>
    <mergeCell ref="F235:F236"/>
    <mergeCell ref="A232:A233"/>
    <mergeCell ref="B232:B233"/>
    <mergeCell ref="C232:C233"/>
    <mergeCell ref="E232:E233"/>
    <mergeCell ref="F232:F233"/>
    <mergeCell ref="G232:G233"/>
    <mergeCell ref="A230:A231"/>
    <mergeCell ref="B230:B231"/>
    <mergeCell ref="C230:C231"/>
    <mergeCell ref="E230:E231"/>
    <mergeCell ref="F230:F231"/>
    <mergeCell ref="G230:G231"/>
    <mergeCell ref="A227:A228"/>
    <mergeCell ref="B227:B228"/>
    <mergeCell ref="C227:C228"/>
    <mergeCell ref="E227:E228"/>
    <mergeCell ref="F227:F228"/>
    <mergeCell ref="G227:G228"/>
    <mergeCell ref="G222:G223"/>
    <mergeCell ref="A224:A225"/>
    <mergeCell ref="B224:B225"/>
    <mergeCell ref="C224:C225"/>
    <mergeCell ref="E224:E225"/>
    <mergeCell ref="F224:F225"/>
    <mergeCell ref="G224:G225"/>
    <mergeCell ref="B221:C221"/>
    <mergeCell ref="A222:A223"/>
    <mergeCell ref="B222:B223"/>
    <mergeCell ref="C222:C223"/>
    <mergeCell ref="E222:E223"/>
    <mergeCell ref="F222:F223"/>
    <mergeCell ref="A219:A220"/>
    <mergeCell ref="B219:B220"/>
    <mergeCell ref="C219:C220"/>
    <mergeCell ref="E219:E220"/>
    <mergeCell ref="F219:F220"/>
    <mergeCell ref="G219:G220"/>
    <mergeCell ref="A217:A218"/>
    <mergeCell ref="B217:B218"/>
    <mergeCell ref="C217:C218"/>
    <mergeCell ref="E217:E218"/>
    <mergeCell ref="F217:F218"/>
    <mergeCell ref="G217:G218"/>
    <mergeCell ref="G212:G213"/>
    <mergeCell ref="B214:C214"/>
    <mergeCell ref="A215:A216"/>
    <mergeCell ref="B215:B216"/>
    <mergeCell ref="C215:C216"/>
    <mergeCell ref="E215:E216"/>
    <mergeCell ref="F215:F216"/>
    <mergeCell ref="G215:G216"/>
    <mergeCell ref="B211:C211"/>
    <mergeCell ref="A212:A213"/>
    <mergeCell ref="B212:B213"/>
    <mergeCell ref="C212:C213"/>
    <mergeCell ref="E212:E213"/>
    <mergeCell ref="F212:F213"/>
    <mergeCell ref="A209:A210"/>
    <mergeCell ref="B209:B210"/>
    <mergeCell ref="C209:C210"/>
    <mergeCell ref="E209:E210"/>
    <mergeCell ref="F209:F210"/>
    <mergeCell ref="G209:G210"/>
    <mergeCell ref="A207:A208"/>
    <mergeCell ref="B207:B208"/>
    <mergeCell ref="C207:C208"/>
    <mergeCell ref="E207:E208"/>
    <mergeCell ref="F207:F208"/>
    <mergeCell ref="G207:G208"/>
    <mergeCell ref="A205:A206"/>
    <mergeCell ref="B205:B206"/>
    <mergeCell ref="C205:C206"/>
    <mergeCell ref="E205:E206"/>
    <mergeCell ref="F205:F206"/>
    <mergeCell ref="G205:G206"/>
    <mergeCell ref="G200:G201"/>
    <mergeCell ref="B202:C202"/>
    <mergeCell ref="A203:A204"/>
    <mergeCell ref="B203:B204"/>
    <mergeCell ref="C203:C204"/>
    <mergeCell ref="E203:E204"/>
    <mergeCell ref="F203:F204"/>
    <mergeCell ref="G203:G204"/>
    <mergeCell ref="B199:C199"/>
    <mergeCell ref="A200:A201"/>
    <mergeCell ref="B200:B201"/>
    <mergeCell ref="C200:C201"/>
    <mergeCell ref="E200:E201"/>
    <mergeCell ref="F200:F201"/>
    <mergeCell ref="G195:G196"/>
    <mergeCell ref="B197:B198"/>
    <mergeCell ref="C197:C198"/>
    <mergeCell ref="E197:E198"/>
    <mergeCell ref="F197:F198"/>
    <mergeCell ref="G197:G198"/>
    <mergeCell ref="B194:C194"/>
    <mergeCell ref="A195:A196"/>
    <mergeCell ref="B195:B196"/>
    <mergeCell ref="C195:C196"/>
    <mergeCell ref="E195:E196"/>
    <mergeCell ref="F195:F196"/>
    <mergeCell ref="A192:A193"/>
    <mergeCell ref="B192:B193"/>
    <mergeCell ref="C192:C193"/>
    <mergeCell ref="E192:E193"/>
    <mergeCell ref="F192:F193"/>
    <mergeCell ref="G192:G193"/>
    <mergeCell ref="A190:A191"/>
    <mergeCell ref="B190:B191"/>
    <mergeCell ref="C190:C191"/>
    <mergeCell ref="E190:E191"/>
    <mergeCell ref="F190:F191"/>
    <mergeCell ref="G190:G191"/>
    <mergeCell ref="A188:A189"/>
    <mergeCell ref="B188:B189"/>
    <mergeCell ref="C188:C189"/>
    <mergeCell ref="E188:E189"/>
    <mergeCell ref="F188:F189"/>
    <mergeCell ref="G188:G189"/>
    <mergeCell ref="A186:A187"/>
    <mergeCell ref="B186:B187"/>
    <mergeCell ref="C186:C187"/>
    <mergeCell ref="E186:E187"/>
    <mergeCell ref="F186:F187"/>
    <mergeCell ref="G186:G187"/>
    <mergeCell ref="A184:A185"/>
    <mergeCell ref="B184:B185"/>
    <mergeCell ref="C184:C185"/>
    <mergeCell ref="E184:E185"/>
    <mergeCell ref="F184:F185"/>
    <mergeCell ref="G184:G185"/>
    <mergeCell ref="A182:A183"/>
    <mergeCell ref="B182:B183"/>
    <mergeCell ref="C182:C183"/>
    <mergeCell ref="E182:E183"/>
    <mergeCell ref="F182:F183"/>
    <mergeCell ref="G182:G183"/>
    <mergeCell ref="A180:A181"/>
    <mergeCell ref="B180:B181"/>
    <mergeCell ref="C180:C181"/>
    <mergeCell ref="E180:E181"/>
    <mergeCell ref="F180:F181"/>
    <mergeCell ref="G180:G181"/>
    <mergeCell ref="A178:A179"/>
    <mergeCell ref="B178:B179"/>
    <mergeCell ref="C178:C179"/>
    <mergeCell ref="E178:E179"/>
    <mergeCell ref="F178:F179"/>
    <mergeCell ref="G178:G179"/>
    <mergeCell ref="A176:A177"/>
    <mergeCell ref="B176:B177"/>
    <mergeCell ref="C176:C177"/>
    <mergeCell ref="E176:E177"/>
    <mergeCell ref="F176:F177"/>
    <mergeCell ref="G176:G177"/>
    <mergeCell ref="A174:A175"/>
    <mergeCell ref="B174:B175"/>
    <mergeCell ref="C174:C175"/>
    <mergeCell ref="E174:E175"/>
    <mergeCell ref="F174:F175"/>
    <mergeCell ref="G174:G175"/>
    <mergeCell ref="A172:A173"/>
    <mergeCell ref="B172:B173"/>
    <mergeCell ref="C172:C173"/>
    <mergeCell ref="E172:E173"/>
    <mergeCell ref="F172:F173"/>
    <mergeCell ref="G172:G173"/>
    <mergeCell ref="A170:A171"/>
    <mergeCell ref="B170:B171"/>
    <mergeCell ref="C170:C171"/>
    <mergeCell ref="E170:E171"/>
    <mergeCell ref="F170:F171"/>
    <mergeCell ref="G170:G171"/>
    <mergeCell ref="A168:A169"/>
    <mergeCell ref="B168:B169"/>
    <mergeCell ref="C168:C169"/>
    <mergeCell ref="E168:E169"/>
    <mergeCell ref="F168:F169"/>
    <mergeCell ref="G168:G169"/>
    <mergeCell ref="B164:B165"/>
    <mergeCell ref="C164:C165"/>
    <mergeCell ref="E164:E165"/>
    <mergeCell ref="F164:F165"/>
    <mergeCell ref="G164:G165"/>
    <mergeCell ref="B166:B167"/>
    <mergeCell ref="C166:C167"/>
    <mergeCell ref="E166:E167"/>
    <mergeCell ref="F166:F167"/>
    <mergeCell ref="G166:G167"/>
    <mergeCell ref="A162:A163"/>
    <mergeCell ref="B162:B163"/>
    <mergeCell ref="C162:C163"/>
    <mergeCell ref="E162:E163"/>
    <mergeCell ref="F162:F163"/>
    <mergeCell ref="G162:G163"/>
    <mergeCell ref="A160:A161"/>
    <mergeCell ref="B160:B161"/>
    <mergeCell ref="C160:C161"/>
    <mergeCell ref="E160:E161"/>
    <mergeCell ref="F160:F161"/>
    <mergeCell ref="G160:G161"/>
    <mergeCell ref="A144:A145"/>
    <mergeCell ref="B144:B145"/>
    <mergeCell ref="C144:C145"/>
    <mergeCell ref="E144:E145"/>
    <mergeCell ref="F144:F145"/>
    <mergeCell ref="G144:G145"/>
    <mergeCell ref="A158:A159"/>
    <mergeCell ref="B158:B159"/>
    <mergeCell ref="C158:C159"/>
    <mergeCell ref="E158:E159"/>
    <mergeCell ref="F158:F159"/>
    <mergeCell ref="G158:G159"/>
    <mergeCell ref="A156:A157"/>
    <mergeCell ref="B156:B157"/>
    <mergeCell ref="C156:C157"/>
    <mergeCell ref="E156:E157"/>
    <mergeCell ref="F156:F157"/>
    <mergeCell ref="G156:G157"/>
    <mergeCell ref="B154:B155"/>
    <mergeCell ref="C154:C155"/>
    <mergeCell ref="E154:E155"/>
    <mergeCell ref="F154:F155"/>
    <mergeCell ref="G154:G155"/>
    <mergeCell ref="A152:A153"/>
    <mergeCell ref="B152:B153"/>
    <mergeCell ref="C152:C153"/>
    <mergeCell ref="E152:E153"/>
    <mergeCell ref="F152:F153"/>
    <mergeCell ref="G152:G153"/>
    <mergeCell ref="A150:A151"/>
    <mergeCell ref="B150:B151"/>
    <mergeCell ref="C150:C151"/>
    <mergeCell ref="E150:E151"/>
    <mergeCell ref="F150:F151"/>
    <mergeCell ref="G150:G151"/>
    <mergeCell ref="A148:A149"/>
    <mergeCell ref="B148:B149"/>
    <mergeCell ref="C148:C149"/>
    <mergeCell ref="E148:E149"/>
    <mergeCell ref="F148:F149"/>
    <mergeCell ref="G148:G149"/>
    <mergeCell ref="A146:A147"/>
    <mergeCell ref="B146:B147"/>
    <mergeCell ref="C146:C147"/>
    <mergeCell ref="E146:E147"/>
    <mergeCell ref="F146:F147"/>
    <mergeCell ref="G146:G147"/>
    <mergeCell ref="A142:A143"/>
    <mergeCell ref="B142:B143"/>
    <mergeCell ref="C142:C143"/>
    <mergeCell ref="E142:E143"/>
    <mergeCell ref="F142:F143"/>
    <mergeCell ref="G142:G143"/>
    <mergeCell ref="A140:A141"/>
    <mergeCell ref="B140:B141"/>
    <mergeCell ref="C140:C141"/>
    <mergeCell ref="E140:E141"/>
    <mergeCell ref="F140:F141"/>
    <mergeCell ref="G140:G141"/>
    <mergeCell ref="A138:A139"/>
    <mergeCell ref="B138:B139"/>
    <mergeCell ref="C138:C139"/>
    <mergeCell ref="E138:E139"/>
    <mergeCell ref="F138:F139"/>
    <mergeCell ref="G138:G139"/>
    <mergeCell ref="A136:A137"/>
    <mergeCell ref="B136:B137"/>
    <mergeCell ref="C136:C137"/>
    <mergeCell ref="E136:E137"/>
    <mergeCell ref="F136:F137"/>
    <mergeCell ref="G136:G137"/>
    <mergeCell ref="A134:A135"/>
    <mergeCell ref="B134:B135"/>
    <mergeCell ref="C134:C135"/>
    <mergeCell ref="E134:E135"/>
    <mergeCell ref="F134:F135"/>
    <mergeCell ref="G134:G135"/>
    <mergeCell ref="A132:A133"/>
    <mergeCell ref="B132:B133"/>
    <mergeCell ref="C132:C133"/>
    <mergeCell ref="E132:E133"/>
    <mergeCell ref="F132:F133"/>
    <mergeCell ref="G132:G133"/>
    <mergeCell ref="G128:G129"/>
    <mergeCell ref="A130:A131"/>
    <mergeCell ref="B130:B131"/>
    <mergeCell ref="C130:C131"/>
    <mergeCell ref="E130:E131"/>
    <mergeCell ref="F130:F131"/>
    <mergeCell ref="G130:G131"/>
    <mergeCell ref="B126:B127"/>
    <mergeCell ref="C126:C127"/>
    <mergeCell ref="E126:E127"/>
    <mergeCell ref="F126:F127"/>
    <mergeCell ref="G126:G127"/>
    <mergeCell ref="A128:A129"/>
    <mergeCell ref="B128:B129"/>
    <mergeCell ref="C128:C129"/>
    <mergeCell ref="E128:E129"/>
    <mergeCell ref="F128:F129"/>
    <mergeCell ref="A124:A125"/>
    <mergeCell ref="B124:B125"/>
    <mergeCell ref="C124:C125"/>
    <mergeCell ref="E124:E125"/>
    <mergeCell ref="F124:F125"/>
    <mergeCell ref="G124:G125"/>
    <mergeCell ref="A122:A123"/>
    <mergeCell ref="B122:B123"/>
    <mergeCell ref="C122:C123"/>
    <mergeCell ref="E122:E123"/>
    <mergeCell ref="F122:F123"/>
    <mergeCell ref="G122:G123"/>
    <mergeCell ref="B119:B120"/>
    <mergeCell ref="C119:C120"/>
    <mergeCell ref="E119:E120"/>
    <mergeCell ref="F119:F120"/>
    <mergeCell ref="G119:G120"/>
    <mergeCell ref="B121:C121"/>
    <mergeCell ref="A117:A118"/>
    <mergeCell ref="B117:B118"/>
    <mergeCell ref="C117:C118"/>
    <mergeCell ref="E117:E118"/>
    <mergeCell ref="F117:F118"/>
    <mergeCell ref="G117:G118"/>
    <mergeCell ref="G113:G114"/>
    <mergeCell ref="A115:A116"/>
    <mergeCell ref="B115:B116"/>
    <mergeCell ref="E115:E116"/>
    <mergeCell ref="F115:F116"/>
    <mergeCell ref="G115:G116"/>
    <mergeCell ref="B111:B112"/>
    <mergeCell ref="C111:C112"/>
    <mergeCell ref="E111:E112"/>
    <mergeCell ref="F111:F112"/>
    <mergeCell ref="G111:G112"/>
    <mergeCell ref="A113:A114"/>
    <mergeCell ref="B113:B114"/>
    <mergeCell ref="C113:C114"/>
    <mergeCell ref="E113:E114"/>
    <mergeCell ref="F113:F114"/>
    <mergeCell ref="A109:A110"/>
    <mergeCell ref="B109:B110"/>
    <mergeCell ref="C109:C110"/>
    <mergeCell ref="E109:E110"/>
    <mergeCell ref="F109:F110"/>
    <mergeCell ref="G109:G110"/>
    <mergeCell ref="G105:G106"/>
    <mergeCell ref="B107:B108"/>
    <mergeCell ref="C107:C108"/>
    <mergeCell ref="E107:E108"/>
    <mergeCell ref="F107:F108"/>
    <mergeCell ref="G107:G108"/>
    <mergeCell ref="A103:A104"/>
    <mergeCell ref="B103:B104"/>
    <mergeCell ref="E103:E104"/>
    <mergeCell ref="F103:F104"/>
    <mergeCell ref="G103:G104"/>
    <mergeCell ref="A105:A106"/>
    <mergeCell ref="B105:B106"/>
    <mergeCell ref="C105:C106"/>
    <mergeCell ref="E105:E106"/>
    <mergeCell ref="F105:F106"/>
    <mergeCell ref="B99:B100"/>
    <mergeCell ref="E99:E100"/>
    <mergeCell ref="F99:F100"/>
    <mergeCell ref="G99:G100"/>
    <mergeCell ref="A101:A102"/>
    <mergeCell ref="B101:B102"/>
    <mergeCell ref="E101:E102"/>
    <mergeCell ref="F101:F102"/>
    <mergeCell ref="G101:G102"/>
    <mergeCell ref="B95:B96"/>
    <mergeCell ref="C95:C96"/>
    <mergeCell ref="E95:E96"/>
    <mergeCell ref="F95:F96"/>
    <mergeCell ref="G95:G96"/>
    <mergeCell ref="B97:B98"/>
    <mergeCell ref="E97:E98"/>
    <mergeCell ref="F97:F98"/>
    <mergeCell ref="G97:G98"/>
    <mergeCell ref="A93:A94"/>
    <mergeCell ref="B93:B94"/>
    <mergeCell ref="C93:C94"/>
    <mergeCell ref="E93:E94"/>
    <mergeCell ref="F93:F94"/>
    <mergeCell ref="G93:G94"/>
    <mergeCell ref="B90:B91"/>
    <mergeCell ref="C90:C91"/>
    <mergeCell ref="E90:E91"/>
    <mergeCell ref="F90:F91"/>
    <mergeCell ref="G90:G91"/>
    <mergeCell ref="B92:C92"/>
    <mergeCell ref="A88:A89"/>
    <mergeCell ref="B88:B89"/>
    <mergeCell ref="C88:C89"/>
    <mergeCell ref="E88:E89"/>
    <mergeCell ref="F88:F89"/>
    <mergeCell ref="G88:G89"/>
    <mergeCell ref="A85:A86"/>
    <mergeCell ref="B85:B86"/>
    <mergeCell ref="C85:C86"/>
    <mergeCell ref="E85:E86"/>
    <mergeCell ref="F85:F86"/>
    <mergeCell ref="G85:G86"/>
    <mergeCell ref="A83:A84"/>
    <mergeCell ref="B83:B84"/>
    <mergeCell ref="C83:C84"/>
    <mergeCell ref="E83:E84"/>
    <mergeCell ref="F83:F84"/>
    <mergeCell ref="G83:G84"/>
    <mergeCell ref="B80:B81"/>
    <mergeCell ref="C80:C81"/>
    <mergeCell ref="E80:E81"/>
    <mergeCell ref="F80:F81"/>
    <mergeCell ref="G80:G81"/>
    <mergeCell ref="B82:C82"/>
    <mergeCell ref="B76:B77"/>
    <mergeCell ref="C76:C77"/>
    <mergeCell ref="E76:E77"/>
    <mergeCell ref="F76:F77"/>
    <mergeCell ref="G76:G77"/>
    <mergeCell ref="B78:B79"/>
    <mergeCell ref="C78:C79"/>
    <mergeCell ref="E78:E79"/>
    <mergeCell ref="F78:F79"/>
    <mergeCell ref="G78:G79"/>
    <mergeCell ref="G72:G73"/>
    <mergeCell ref="A74:A75"/>
    <mergeCell ref="B74:B75"/>
    <mergeCell ref="C74:C75"/>
    <mergeCell ref="E74:E75"/>
    <mergeCell ref="F74:F75"/>
    <mergeCell ref="G74:G75"/>
    <mergeCell ref="B71:C71"/>
    <mergeCell ref="A72:A73"/>
    <mergeCell ref="B72:B73"/>
    <mergeCell ref="C72:C73"/>
    <mergeCell ref="E72:E73"/>
    <mergeCell ref="F72:F73"/>
    <mergeCell ref="A69:A70"/>
    <mergeCell ref="B69:B70"/>
    <mergeCell ref="C69:C70"/>
    <mergeCell ref="E69:E70"/>
    <mergeCell ref="F69:F70"/>
    <mergeCell ref="G69:G70"/>
    <mergeCell ref="G65:G66"/>
    <mergeCell ref="A67:A68"/>
    <mergeCell ref="B67:B68"/>
    <mergeCell ref="C67:C68"/>
    <mergeCell ref="E67:E68"/>
    <mergeCell ref="F67:F68"/>
    <mergeCell ref="G67:G68"/>
    <mergeCell ref="B64:C64"/>
    <mergeCell ref="A65:A66"/>
    <mergeCell ref="B65:B66"/>
    <mergeCell ref="C65:C66"/>
    <mergeCell ref="E65:E66"/>
    <mergeCell ref="F65:F66"/>
    <mergeCell ref="A62:A63"/>
    <mergeCell ref="B62:B63"/>
    <mergeCell ref="C62:C63"/>
    <mergeCell ref="E62:E63"/>
    <mergeCell ref="F62:F63"/>
    <mergeCell ref="G62:G63"/>
    <mergeCell ref="G57:G58"/>
    <mergeCell ref="B59:C59"/>
    <mergeCell ref="A60:A61"/>
    <mergeCell ref="B60:B61"/>
    <mergeCell ref="C60:C61"/>
    <mergeCell ref="E60:E61"/>
    <mergeCell ref="F60:F61"/>
    <mergeCell ref="G60:G61"/>
    <mergeCell ref="B55:B56"/>
    <mergeCell ref="C55:C56"/>
    <mergeCell ref="E55:E56"/>
    <mergeCell ref="F55:F56"/>
    <mergeCell ref="G55:G56"/>
    <mergeCell ref="A57:A58"/>
    <mergeCell ref="B57:B58"/>
    <mergeCell ref="C57:C58"/>
    <mergeCell ref="E57:E58"/>
    <mergeCell ref="F57:F58"/>
    <mergeCell ref="A53:A54"/>
    <mergeCell ref="B53:B54"/>
    <mergeCell ref="C53:C54"/>
    <mergeCell ref="E53:E54"/>
    <mergeCell ref="F53:F54"/>
    <mergeCell ref="G53:G54"/>
    <mergeCell ref="A51:A52"/>
    <mergeCell ref="B51:B52"/>
    <mergeCell ref="C51:C52"/>
    <mergeCell ref="E51:E52"/>
    <mergeCell ref="F51:F52"/>
    <mergeCell ref="G51:G52"/>
    <mergeCell ref="E39:E40"/>
    <mergeCell ref="F39:F40"/>
    <mergeCell ref="G39:G40"/>
    <mergeCell ref="G47:G48"/>
    <mergeCell ref="A49:A50"/>
    <mergeCell ref="B49:B50"/>
    <mergeCell ref="C49:C50"/>
    <mergeCell ref="E49:E50"/>
    <mergeCell ref="F49:F50"/>
    <mergeCell ref="G49:G50"/>
    <mergeCell ref="B45:B46"/>
    <mergeCell ref="C45:C46"/>
    <mergeCell ref="E45:E46"/>
    <mergeCell ref="F45:F46"/>
    <mergeCell ref="G45:G46"/>
    <mergeCell ref="A47:A48"/>
    <mergeCell ref="B47:B48"/>
    <mergeCell ref="C47:C48"/>
    <mergeCell ref="E47:E48"/>
    <mergeCell ref="F47:F48"/>
    <mergeCell ref="B35:B36"/>
    <mergeCell ref="C35:C36"/>
    <mergeCell ref="E35:E36"/>
    <mergeCell ref="F35:F36"/>
    <mergeCell ref="G35:G36"/>
    <mergeCell ref="A37:A38"/>
    <mergeCell ref="B37:B38"/>
    <mergeCell ref="C37:C38"/>
    <mergeCell ref="E37:E38"/>
    <mergeCell ref="F37:F38"/>
    <mergeCell ref="A33:A34"/>
    <mergeCell ref="B33:B34"/>
    <mergeCell ref="C33:C34"/>
    <mergeCell ref="E33:E34"/>
    <mergeCell ref="F33:F34"/>
    <mergeCell ref="G33:G34"/>
    <mergeCell ref="A43:A44"/>
    <mergeCell ref="B43:B44"/>
    <mergeCell ref="C43:C44"/>
    <mergeCell ref="E43:E44"/>
    <mergeCell ref="F43:F44"/>
    <mergeCell ref="G43:G44"/>
    <mergeCell ref="A41:A42"/>
    <mergeCell ref="B41:B42"/>
    <mergeCell ref="C41:C42"/>
    <mergeCell ref="E41:E42"/>
    <mergeCell ref="F41:F42"/>
    <mergeCell ref="G41:G42"/>
    <mergeCell ref="G37:G38"/>
    <mergeCell ref="A39:A40"/>
    <mergeCell ref="B39:B40"/>
    <mergeCell ref="C39:C40"/>
    <mergeCell ref="G29:G30"/>
    <mergeCell ref="B31:B32"/>
    <mergeCell ref="C31:C32"/>
    <mergeCell ref="E31:E32"/>
    <mergeCell ref="F31:F32"/>
    <mergeCell ref="G31:G32"/>
    <mergeCell ref="B28:C28"/>
    <mergeCell ref="A29:A30"/>
    <mergeCell ref="B29:B30"/>
    <mergeCell ref="C29:C30"/>
    <mergeCell ref="E29:E30"/>
    <mergeCell ref="F29:F30"/>
    <mergeCell ref="G24:G25"/>
    <mergeCell ref="A26:A27"/>
    <mergeCell ref="B26:B27"/>
    <mergeCell ref="C26:C27"/>
    <mergeCell ref="E26:E27"/>
    <mergeCell ref="F26:F27"/>
    <mergeCell ref="G26:G27"/>
    <mergeCell ref="B23:C23"/>
    <mergeCell ref="A24:A25"/>
    <mergeCell ref="B24:B25"/>
    <mergeCell ref="C24:C25"/>
    <mergeCell ref="E24:E25"/>
    <mergeCell ref="F24:F25"/>
    <mergeCell ref="A21:A22"/>
    <mergeCell ref="B21:B22"/>
    <mergeCell ref="C21:C22"/>
    <mergeCell ref="E21:E22"/>
    <mergeCell ref="F21:F22"/>
    <mergeCell ref="G21:G22"/>
    <mergeCell ref="A19:A20"/>
    <mergeCell ref="B19:B20"/>
    <mergeCell ref="C19:C20"/>
    <mergeCell ref="E19:E20"/>
    <mergeCell ref="F19:F20"/>
    <mergeCell ref="G19:G20"/>
    <mergeCell ref="A17:A18"/>
    <mergeCell ref="B17:B18"/>
    <mergeCell ref="C17:C18"/>
    <mergeCell ref="E17:E18"/>
    <mergeCell ref="F17:F18"/>
    <mergeCell ref="G17:G18"/>
    <mergeCell ref="A15:A16"/>
    <mergeCell ref="B15:B16"/>
    <mergeCell ref="C15:C16"/>
    <mergeCell ref="E15:E16"/>
    <mergeCell ref="F15:F16"/>
    <mergeCell ref="G15:G16"/>
    <mergeCell ref="A13:A14"/>
    <mergeCell ref="B13:B14"/>
    <mergeCell ref="C13:C14"/>
    <mergeCell ref="E13:E14"/>
    <mergeCell ref="F13:F14"/>
    <mergeCell ref="G13:G14"/>
    <mergeCell ref="G8:G9"/>
    <mergeCell ref="B10:C10"/>
    <mergeCell ref="A11:A12"/>
    <mergeCell ref="B11:B12"/>
    <mergeCell ref="C11:C12"/>
    <mergeCell ref="E11:E12"/>
    <mergeCell ref="F11:F12"/>
    <mergeCell ref="G11:G12"/>
    <mergeCell ref="A1:G1"/>
    <mergeCell ref="A2:G2"/>
    <mergeCell ref="A3:G3"/>
    <mergeCell ref="A4:G4"/>
    <mergeCell ref="B7:G7"/>
    <mergeCell ref="A8:A9"/>
    <mergeCell ref="B8:B9"/>
    <mergeCell ref="C8:C9"/>
    <mergeCell ref="E8:E9"/>
    <mergeCell ref="F8:F9"/>
  </mergeCells>
  <pageMargins left="0.98425196850393704" right="0.23622047244094491" top="0.78740157480314965" bottom="0.19685039370078741" header="0.31496062992125984" footer="0.31496062992125984"/>
  <pageSetup paperSize="9" scale="66" orientation="landscape" verticalDpi="300" r:id="rId1"/>
  <rowBreaks count="6" manualBreakCount="6">
    <brk id="58" max="6" man="1"/>
    <brk id="177" max="6" man="1"/>
    <brk id="260" max="6" man="1"/>
    <brk id="294" max="6" man="1"/>
    <brk id="392" max="6" man="1"/>
    <brk id="4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О.р.п.газ,мол,мяс</vt:lpstr>
      <vt:lpstr>О.р.п.ел.ен.</vt:lpstr>
      <vt:lpstr>О.р.п.пустий</vt:lpstr>
      <vt:lpstr>Дод 1</vt:lpstr>
      <vt:lpstr>Дод 2</vt:lpstr>
      <vt:lpstr>Дод 3</vt:lpstr>
      <vt:lpstr>'Дод 1'!Область_печати</vt:lpstr>
      <vt:lpstr>'Дод 2'!Область_печати</vt:lpstr>
      <vt:lpstr>'Дод 3'!Область_печати</vt:lpstr>
    </vt:vector>
  </TitlesOfParts>
  <Company>ODA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Buhgalter4</dc:creator>
  <cp:lastModifiedBy>User</cp:lastModifiedBy>
  <cp:lastPrinted>2021-02-05T11:04:21Z</cp:lastPrinted>
  <dcterms:created xsi:type="dcterms:W3CDTF">2014-11-18T12:31:48Z</dcterms:created>
  <dcterms:modified xsi:type="dcterms:W3CDTF">2021-02-18T11:10:04Z</dcterms:modified>
</cp:coreProperties>
</file>